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Table S1" sheetId="2" r:id="rId1"/>
    <sheet name="Table S2" sheetId="3" r:id="rId2"/>
    <sheet name="Table S3" sheetId="4" r:id="rId3"/>
    <sheet name="Table S4" sheetId="7" r:id="rId4"/>
    <sheet name="Table S5" sheetId="5" r:id="rId5"/>
    <sheet name="Table S6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2" l="1"/>
  <c r="D21" i="3" l="1"/>
  <c r="D21" i="4"/>
  <c r="K12" i="4" l="1"/>
  <c r="K13" i="4"/>
  <c r="K14" i="4"/>
  <c r="K15" i="4"/>
  <c r="K16" i="4"/>
  <c r="K17" i="4"/>
  <c r="K18" i="4"/>
  <c r="K11" i="4"/>
  <c r="K10" i="3"/>
  <c r="K11" i="3"/>
  <c r="K12" i="3"/>
  <c r="K13" i="3"/>
  <c r="K14" i="3"/>
  <c r="K15" i="3"/>
  <c r="K16" i="3"/>
  <c r="K17" i="3"/>
  <c r="K18" i="3"/>
  <c r="K9" i="3"/>
  <c r="L9" i="5" l="1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9" i="2"/>
</calcChain>
</file>

<file path=xl/sharedStrings.xml><?xml version="1.0" encoding="utf-8"?>
<sst xmlns="http://schemas.openxmlformats.org/spreadsheetml/2006/main" count="732" uniqueCount="262">
  <si>
    <t>Gene_ID</t>
  </si>
  <si>
    <t>protein length (aa)</t>
    <phoneticPr fontId="3" type="noConversion"/>
  </si>
  <si>
    <t>aa sequences</t>
    <phoneticPr fontId="3" type="noConversion"/>
  </si>
  <si>
    <t>Species</t>
    <phoneticPr fontId="3" type="noConversion"/>
  </si>
  <si>
    <t>variety/accession/inbred</t>
    <phoneticPr fontId="3" type="noConversion"/>
  </si>
  <si>
    <t>Chinese long Inbred line 9930</t>
    <phoneticPr fontId="3" type="noConversion"/>
  </si>
  <si>
    <t>Commone name</t>
    <phoneticPr fontId="3" type="noConversion"/>
  </si>
  <si>
    <t>Cucumber</t>
    <phoneticPr fontId="3" type="noConversion"/>
  </si>
  <si>
    <t>Wild-cucumber</t>
    <phoneticPr fontId="3" type="noConversion"/>
  </si>
  <si>
    <t>Arabidopsis thaliana</t>
    <phoneticPr fontId="3" type="noConversion"/>
  </si>
  <si>
    <t>Csa6M358710.1</t>
  </si>
  <si>
    <t>MAEEYKNNVPEHETPTVATEESPATTTEVTDRGLFDFLGKKEEEVKPQETTTLESEFDHKAQISEPELAAEHEEVKENKITLLEELQEKTEEDEENKPSVIEKLHRSNSSSSSSSDEEGEEKKEKKKKIVEGEEDKKGLVEKIKEKLPGHHDKTAEDDVPVSTTIPVPVSESVVEHDHPEEEKKGLVEKIKEKLPGHHDEKAEDSPAVTSTPLVVTEHPVEPTTELPVEHPEEKKGILEKIKEKLPGYHAKTTEEEVKKEKESDD</t>
  </si>
  <si>
    <t>MAEEYKNTVPEQETPKVATEESSAPEIKERGMFDFLKKKEEVKPQETTTLASEFEHKTQISEPESFVAKHEEEEHKPTLLEQLHQKHEEEEENKPSLLDKLHRSNSSSSSSSDEEGEDGEKKKKEKKKKIVEGDHVKTVEEENQGVMDRIKEKFPLGEKPGGDDVPVVTTMPAPHSVEDHKPEEEEKKGFMDKIKEKLPGHSKKPEDSQVVNTTPLVETATPIADIPEEKKGFMDKIKEKLPGYHAKTTGEEEKKEKVSD</t>
  </si>
  <si>
    <t>MAGLINKIGDALHIGGGNKEGEHKKEEEHKKHVDEHKSGEHKEGIVDKIKDKIHGGEGKSHDGEGKSHDGEKKKKKDKKEKKHHDDGHHSSSSDSDSD</t>
  </si>
  <si>
    <t>MAEEIKNVPEQEVPKVATEESSAEVTDRGLFDFLGKKKDETKPEETPIASEFEQKVHISEPEPEVKHESLLEKLHRSDSSSSSSSEEEGSDGEKRKKKKEKKKPTTEVEVKEEEKKGFMEKLKEKLPGHKKPEDGSAVAAAPVVVPPPVEEAHPVEKKGILEKIKEKLPGYHPKTTVEEEKKDKE</t>
  </si>
  <si>
    <t>MADLRDEKGNPIHLTDTQGNPIVDLTDEHGNPMYLTGVVSSTPQHKESTTSDIAEHPTSTVGETHPAAAPAGAGAATAATATGVSAGTGATTTGQQHHGSLEEHLRRSGSSSSSSSEDDGQGGRRKKSIKEKIKEKFGSGKHKDEQTPATATTTGPATTDQPHEKKGILEKIKDKLPGHHNHNHP</t>
  </si>
  <si>
    <t>MNSHQNQTGVQKKGITEKIMEKLPGHHGPTNTGVVHHEKKGMTEKVMEQLPGHHGATGTGGVHHEKKGMTEKVMEQLPGHHGSHQTGTNTTYGTTNTGGVHHEKKSVTEKVMEKLPGHHGSHQTGTNTAYGTNTNVVHHEKKGIAEKIKEQLPGHHGTHKTGTTTSYGNTGVVHHENKSTMDKIKEKLPGGHH</t>
  </si>
  <si>
    <t>MESYQNQSGAQQTHQQLDQFGNPFPATTGAYGTAGGAPAVAEGGGLSGMLHRSGSSSSSSSEDDGLGGRRRKKKGITEKIKEKLPGHHDSNKTSSLGSTTTAYDTGTVHHEKKGMMEKIKEKLPGGHH</t>
  </si>
  <si>
    <t>MADHPRSTEQQEADAAASKGCGMFDFLKKKPEDVHSSENARVTKEPKEEEKPSLAERFHLSDSSSSDEEAGENGEKKEKKKKKKKNEVAEDQCETEEKIPAGIGHEDGKEKGFMEKIKDKLPGGHNGKPEAEPHNDKAKEKGFMEKIKEKLPGHTNDEKKKET</t>
  </si>
  <si>
    <t>MADLKDERGNPIYLTDAHGEPAQLMDEFGNAMHLTGVATTVPHLKESSYTGPHPITAPVTTTNTPHHAQPISVSHDPLQDHDLRWFGTSSTEENGEGVGRKTNITDETKSKLGVDKPSAATVTGSGSGSVHEKKGFFKKIKEKLSGHHNDL</t>
  </si>
  <si>
    <t>MASYQNRPGGQATDEYGNPIQQQYDEYGNPMGGGGYGTGGGGGATGGQGYGTGGQGYGSGGQGYGTGGQGYGTGTGTEGFGTGGGARHHGQEQLHKESGGGLGGMLHRSGSGSSSSSEDDGQGGRRKKGITQKIKEKLPGHHDQSGQAQAMGGMGSGYDAGGYGGEHHEKKGMMDKIKEKLPGGGR</t>
  </si>
  <si>
    <t>MANVRDEHGNPVQLTDERGNPVQLTDEFGNPMQLTGVVGTTPSNLHPTPPSNLHPTAVTTTGENVAQTQPPREIHDASPRRSSSSSSSSSEDDGQGGRRRKKKGLTQKIKEKLTGSGKHKEAGTTGEHHESTTTTTTSVEHHEPGKKGVMEKIKEKLPGHHH</t>
  </si>
  <si>
    <t>MAHYQSGRTDQYGNPIRQTDEYGNVISETGQYGDPLRRTGEFRETDQYGNPGRRTDDVFGNPVGTGTGMGTGGTYETTGYGGTGYGGGHHQQHKEHGGILHRSGSSSSSSSEDDGHGGRRKKGLKEKVKEKLPGHHRHEEQAVSTTTPGGYTSAEYGGQHEKKGIMEKIKEKLPGHH</t>
  </si>
  <si>
    <t>MAHYQNQYSAQAGSDEYGYPIRQTDEYSNVISETGQYVDTLRRTDDQYPKPIHGSEQQQPSGIFHNEKVVMTKTREDGSGHHEKKGVIEKIKEKLPGGHH</t>
  </si>
  <si>
    <t>MADYDNKKVEEGVQEGGVEATDRGLFDFLGKKKEEEQAEKPSVHEEEVVVVTEQMEKVEVSEPSHKVEQEEEEKKPSLLEKLTRSDSSSSSSSDEEEGEDGEKKKKKKKGLKEKLKEKLGGGEEEKKEEEAKKHEHEHEHEAVPIPVEKVEEAAHPEEKKGFLDKIKEKLPGHSKKPEEAPEAPAPCATEAAAPPHHHEEDQGKEKKGFLEKIKEKLPGYHAKEDQEKHKEEAASH</t>
  </si>
  <si>
    <t>Cucsa.077690.1</t>
  </si>
  <si>
    <t>SEDDGQGGRRRKKKGLTQKIKEKLTGSGKHKEAGTTGEHHESTTTTTTSVEHHEPGKKGVMEKIKEKLPGHHH</t>
  </si>
  <si>
    <t>MADYDNKKVEEGVQEGGVEATDRGLFDFLGKKKEEEQAEKPSVHEEEVVVVTEQMEKVEVSEPSHKVEQEEEEKKPSLLEKLTRSDSSSSSHEHEHEHEAVPIPVEKVEEAAHPEEKKGFLDKIKEKLPGHSKKPEEAPEAPAPCATEAAAPPHHHEEDQGKEKKGFLEKIKEKLPGYHAKEDQEKHKEEAASH</t>
  </si>
  <si>
    <t>MANVRDEHGNPVQLTDERGNPVQLTDEFGNPMQLTGVVGTTPSNLHPTPPSNLHPTAVTTTGENVAQTQPPREIHDASPRRSSSSSSSSSEDDGQGGRRRKKKGLTQKIKEKLTGSGKHKEAGTMGEHHESTTTTTTSVEHHEPGKKGVMEKIKEKLPGHHH</t>
  </si>
  <si>
    <t>MIDCAQAGSDEYGYPIRQTDEYSNVISETGQYVDTLRRTDDQYPKPIHGSEQQQPSGIFHNEKVVMTKTREDGSGHHEKKGVIEKIKEKLPGGHH</t>
  </si>
  <si>
    <t>gene_3#CSB10A_v1_contig_5891</t>
  </si>
  <si>
    <t>MAHYQNQYSAQAGSDEYGYPIRQTDEYSNVISETGQSVDTLRRTDDQYPKPIHGSEQQQPSGIFHNEKVVMTKTREDGSGHHEKKGVIEKIKEKLPGGHH</t>
  </si>
  <si>
    <t>evm.model.Chr6.2030</t>
  </si>
  <si>
    <t>MADYDNKKVEEGVQEGGVEATDRGLFDFLGKKKEEEQAEKPSVHEEEVVVVTEQMEKVEVSEPSHKVEQEEEEKKPSLLEKLTRSDSSSSSSSDEEEGEDGEKKKKKKKGLKEKLKEKLGGGEGEKKEEEAKKHEHEHEHEAVPIPVEKVEEAAHPEEKKGFLDKIKEKLPGHSKKPEEAPEAPAPCATEAAAPPHHHEEDQGKEKKGFLEKIKEKLPGYHAKEDQEKHKEEAASH</t>
  </si>
  <si>
    <t>MAHYQNQYSAQAGSDAYGYPIRQTDEYGNVISETGQYVDTLRRTDEQYPKPSHESEQQQPVGISHNEKVVITKTTEDGSGHHEKKGIIEKIKEKLPGGHH</t>
  </si>
  <si>
    <t>MAHYQSGGTDQYGNPIRQTDEYGNVISETGQYGDPLRRTGEFRETDQYGNPVRRTDDVFGNPVGTGTGMGTGGTYETSGYGGAGYGGGHHQQHKEHGGILHRSGSSSSSSSEDDGHGGRRKKGLKEKVKEKLPGRHHHEGQAVSTTTPGGYASAEHGGQHEKKGIMEKIKEKLPGHH</t>
  </si>
  <si>
    <t>MANVRDEHGNPVQLTDERGNPVQLTDEFGNPMHLTGVVGTTPSKLDPTAPPSNLGPTTIGENVAQTQPPREAHDTSPRRSSSSSSSSSEDDGQGGRRRKKKGLTQKIKEKLTGSGKHKEGGTHDSTATTTTVTSVEHQETGKKGVMEKIKEKLPGHHH</t>
  </si>
  <si>
    <t>MADCENKKVEEGVQEGGVEATDRGLFDFLGKKKEEEQAEKPPVSEEEVVVVTEQFEKVEVSEPSPPVHKVEVEEEEEEKKPSLLEKLTRSDSSSSSSSDEEEGEDGEKKKKKKKGLKEKLKEKLGGGEEEKKEEEAKKDEHEAVAIPVEKVDDAAHPEEKKGFLEKIKEKLPGHSKKPEEAPEAPAPCATEAAAPPPHHDEDQGKEKKGFLEKIKEKLPGYHAKEDQEKHKEEAASH</t>
  </si>
  <si>
    <t>Cla014570</t>
  </si>
  <si>
    <t>MAHYQSGTDQYGNPIRQTDEYGNVISETAQYGDPLRRTGEFRETDQYGNPVRQTGEYGNPIGTGTGTGTGGTYETGGYGGTGYGGGHHQQHKEHGGILHRSGSSSSSSSEDDGHGGRRKKGLKEKIKEKLPGHHEPQGVSTTTPGGYSTTTPGGYSSAEYGGQHEKKGIMEKIKEKLPGHH</t>
  </si>
  <si>
    <t>Cla014571</t>
  </si>
  <si>
    <t>MEHYQNQYCAQSGTDQYGYPIRQTDEYGNVISETGQYADTVRRTDEFRQTDQYGNPIHGSKDQQQGGIFHHDKVVLTATTEKGGGHQKKKGIMEKIKEKLPGGHH</t>
  </si>
  <si>
    <t>MAKMADIRDELGNPIRLTDEHGNPVVLTDERGNPMWLTGVATKVGPTLGSLVFGIGGSGEDGGHGKVGPTLGSLMFGSGGGGEDGGHGCGSDAKVSSGGGYGDGEQSLQPHGKDEDGGSSAHVRSTTSGSSSSEEEQNERKSEKKKKKGLTQKIKEKLRGGKHKDEQTHASPPPTTTTTKIDFPTTTATKTDFPTTTERTHQGESDYYNV</t>
  </si>
  <si>
    <t>MANVRDEHGNPVQLTDERGNPVQLTDEFGNPMHLTGVVATTPSKLDTTTTIPSKLDSTTTTTTPSKLDSATTTTPGKDDVAQTQLTREAHDGSPRRSSSSSSSSSEDDGQGGRRRKKKGLTQKIKEKLTGSGKHKEASTTGVEHHHSTTVTTSVDVEHQEHGKKGVMEKIKEKLPGHHNH</t>
  </si>
  <si>
    <t>MAEYENKKIEEGVQESGVEATDRGLFDFLGKKKEEEEKPHVAAPEEEVVVVTEHFEKVEVSEPPPPVHKVEEEEKKPSLLEKLTRSDSSSSSSSDEEEGENGEKKKKKKGLKEKLKEKLGGGEEERKEEAKEHEHEAVAIPVEKVDDAAHPEEKKGFLDKIKEKLPGHNKKPEEAAPEAAPCAGEAAPHHHEEDQGKEKKGFLEKIKEKLPGYHAKEEEKHKEEAASH</t>
  </si>
  <si>
    <t>MGSVCCVAARDKTIGGVGSGSETQHRNIRHSPSWSFRWDHPGRVVGEEVSLNSISDGVSRNDRLEFKYESLYASEEGSPLEHFRRQTWKNSSVSEGSTTNVRTPTSGRSISRNVSTDVSLEQVKKATEYATTSMSPAKVSLSIPSTSSLSTSPLSTHSHLPSTGLTSSRLSHCSPGHRLLRQVSGNRIPAYKSPSSYTVSEDRRAILGSNDSLRGSHGGSSDGWSMNAFSELMATSHRGRWSFGSESFDFAREKMVRSCSLFSTSSSADTQTCGICSMLLVERSLWTSQKIIANNELSVVAVLTCGHVYHAECLENLTPEISKYDPACPICSFGEKQTLRMSEKALRGELELKIRNKRLRNRIADSGLDGESTMFDHFINTGQQGKCPKLSSSSSLRGSSGRGFLRRHFSFGSKGGTKALPESNNTAKRKGLLWSRSTKILPLIFYTSNTSYSLTMGGYRFAAATNKETSVGEMRMAKMADIRDELGNPIRLTDEHGNPVVLTDERGNPMWLTGVATKVGPTLGSLVFGIGGSGEDGGHGKVGPTLGSLMFGSGGGGEDGGHGCGSDAKVSSGGGYGDGEQSLQPHGKDEDGGSSAHVRSTTSGSSSSEEEQNERKSEKKKKKGLTQKIKEKLRGGKHKDEQTHASPPPTTTTTKIDFPTTTATKTDFPTTTERTHQGESDYYNV</t>
  </si>
  <si>
    <t>MEHYQNQYCAQSGTDQYGYPIRQTDEYGNVISETGQYADTVRRTDEFRQTDQYGNPIHGSKDQQQGGIFHHDKVVLTATTEKGEMAHYQSGTDQYGNPIRQTDEYGNVISETAQYGDPLRRTGEFRETDQYGNPVRQTGEYGNPIGTGTGTGTGGTYETGGYGGTGYGGGHHQQHKEHGGILHRSGSSSSSSSEDDGHGGRRKKGLKEKIKEKLPGHHEPQGVSTTTPGGYSTTTPGGYSSAEYGGQHEKKGIMEKIKEKLPGHH</t>
  </si>
  <si>
    <t>MADVRDERGNPIQLTDERGNPVELTDEFGNPMHLTGVATAASKLESTGGDVGQTQLLPDPAPDQAGSPRRSTSSSSSSSEDDGQGGRRRKKKGLTQKIKEKLTGSGKHKGEAAPAPGCHQYTTVEAKTTSTVDVEPHHQDREKKGVMEKIREKLPGHH</t>
  </si>
  <si>
    <t>MGSVCCVAARDKNVGVGSGSETQHRNVRYSPSWSFRWDNRGRVVGEEVSLNSFSDGVSRNDRPEFKYESSYASEESSPLENLRRQTWKNSSVSEGSTRNSRTPTSGHSISRNISMDASLEQVKKATEYPTTSTSPAKVSLSIPSTSSLSTSPLSTHSHLPPTSLASSRLSHCSPGHRLLRQVSSNRIPAYKSPNNYNVSEDRPAIPGSNDSLRGSHGGSSDGWSMNAFSELMATSHRGRWSFGSESLDFAREKMVRSCSLFSNSPSVDVQTCGICSMLLVERSLWTSQKIIANSELSVVAVLTCGHVYHADCLENMTPEISKYDPACPICSFGEKQTLRMSEKALRGEIELKIRNKRLRNRIADSGLDGESTMFDHFINSGQGKCPKLSSSSSLRGSSGRGFLRRHFSFGSKGGTKALPESNNTAKRKGLLWVKGVTVQINRFKRLNLHHDSSDWRSHSYLVQINSFSRGQMYALIKLMFSNSYKTARDFYKTKTSYSLTMGGGYLPRWPVLQPARIYQEKMADIRDEHGNPIELTDELGNPVVLTDEHGNPMRLTGVATKIGPTLGSLLCSGRDDGPSGGHGDGEQELLPHEGHDDGGRVRSTTSGSSSFDEEEEQSKMRKKEKKKDECYFSQFDEGDEKKRKKKSEKKKGFTQKIKEKLTGRRHKEEQPHTPHPQTTTATETAAPTSMDRPTEHLKRGAVEKINDGSGHHTH</t>
  </si>
  <si>
    <t>MAHYQNQYGAQSGTDQYGNPIRRTDEYGNVISDTGVGQYGDPLHRTDEFRQTDQYGNPVRRTDEFGNPIGTGGATYEAGGYGGTGYGGGHHQHKEHQGVLRRSGSSSSSSSEDDGHGGRRKKGLKEKIKEKLPGHHDPQQQSHAASTTTPGGYGSAEYGSGGYQEKKGIMEKIKEKLPGGHH</t>
  </si>
  <si>
    <t>MADYENKKIEGEVGEEIEAKDRGLFDFLGNKKEEEKPQSAEEVIVVTEQFEKVEVSGPKVEEEHEKKPTLLEKLHRSDSSSSSSSDEEEGEGGEKKKKKKKKGLKEKLKEKLGGDGEEKKEEAKEHEHRHDHEAVAVPVEKVDDAAHSEEKKGFLDKIKEKLPGHKKSEEAASEVPHAAEAAACHPEEEGKEKKGFLEKIKEKLPGYHPKEEEKKEAASDY</t>
  </si>
  <si>
    <t>Gene_name</t>
    <phoneticPr fontId="3" type="noConversion"/>
  </si>
  <si>
    <t>AT1G20440.1</t>
  </si>
  <si>
    <t>AT1G20450.1</t>
  </si>
  <si>
    <t>AT1G76180.1</t>
  </si>
  <si>
    <t xml:space="preserve"> COR47,RD17</t>
    <phoneticPr fontId="3" type="noConversion"/>
  </si>
  <si>
    <t xml:space="preserve"> LTI29,LTI45,ERD10</t>
    <phoneticPr fontId="3" type="noConversion"/>
  </si>
  <si>
    <t xml:space="preserve"> ERD14</t>
    <phoneticPr fontId="3" type="noConversion"/>
  </si>
  <si>
    <t xml:space="preserve"> LEA</t>
    <phoneticPr fontId="3" type="noConversion"/>
  </si>
  <si>
    <t xml:space="preserve"> LTI30,XERO2</t>
    <phoneticPr fontId="3" type="noConversion"/>
  </si>
  <si>
    <t xml:space="preserve"> XERO1</t>
    <phoneticPr fontId="3" type="noConversion"/>
  </si>
  <si>
    <t xml:space="preserve"> RAB18,ATDI8</t>
    <phoneticPr fontId="3" type="noConversion"/>
  </si>
  <si>
    <t>SK3</t>
  </si>
  <si>
    <t>SK2</t>
  </si>
  <si>
    <t>KS</t>
  </si>
  <si>
    <t>Y2SK2</t>
  </si>
  <si>
    <t>K6</t>
  </si>
  <si>
    <t>YK</t>
  </si>
  <si>
    <t>Gy14 gynoecious inbred line</t>
    <phoneticPr fontId="3" type="noConversion"/>
  </si>
  <si>
    <t>Borszczagowski line B10</t>
    <phoneticPr fontId="3" type="noConversion"/>
  </si>
  <si>
    <t>Accession PI183967</t>
  </si>
  <si>
    <t>Cucumis melo</t>
    <phoneticPr fontId="3" type="noConversion"/>
  </si>
  <si>
    <t>Double-haploid line DHL92</t>
    <phoneticPr fontId="3" type="noConversion"/>
  </si>
  <si>
    <t>Melon</t>
    <phoneticPr fontId="3" type="noConversion"/>
  </si>
  <si>
    <t>Citrullus lanatus</t>
    <phoneticPr fontId="3" type="noConversion"/>
  </si>
  <si>
    <t>East Asia watermelon cultivar 97103</t>
    <phoneticPr fontId="3" type="noConversion"/>
  </si>
  <si>
    <t>Watermelon</t>
    <phoneticPr fontId="3" type="noConversion"/>
  </si>
  <si>
    <t>cutlvar Charleston Gray</t>
    <phoneticPr fontId="3" type="noConversion"/>
  </si>
  <si>
    <t>Momordica charantia</t>
    <phoneticPr fontId="3" type="noConversion"/>
  </si>
  <si>
    <t>Bitter gourd</t>
    <phoneticPr fontId="3" type="noConversion"/>
  </si>
  <si>
    <t>A monoecious inbred line OHB3-1</t>
    <phoneticPr fontId="3" type="noConversion"/>
  </si>
  <si>
    <t>SK2 (SK3 by manual search)</t>
    <phoneticPr fontId="3" type="noConversion"/>
  </si>
  <si>
    <t>Y3SK2</t>
    <phoneticPr fontId="3" type="noConversion"/>
  </si>
  <si>
    <t>SK2</t>
    <phoneticPr fontId="3" type="noConversion"/>
  </si>
  <si>
    <t>K</t>
    <phoneticPr fontId="3" type="noConversion"/>
  </si>
  <si>
    <t>SK3</t>
    <phoneticPr fontId="3" type="noConversion"/>
  </si>
  <si>
    <t>K2 (or K because 1st K is imperfect)</t>
    <phoneticPr fontId="3" type="noConversion"/>
  </si>
  <si>
    <t>Y3SK</t>
    <phoneticPr fontId="3" type="noConversion"/>
  </si>
  <si>
    <t>YSK2</t>
    <phoneticPr fontId="3" type="noConversion"/>
  </si>
  <si>
    <t>Y3SK2 (or Y3SK because 1st K is imperfect)</t>
    <phoneticPr fontId="3" type="noConversion"/>
  </si>
  <si>
    <t>nucleus</t>
    <phoneticPr fontId="3" type="noConversion"/>
  </si>
  <si>
    <t>MVVDSAYYDVLGVSTDASAAEIKKAYYLKAKLVHPDKNPNNPDAERRFKELGEAYQILSDPVRKDSYDKHGKEGLPQDNMIDPTAVFGMLFGSDYFEDYVGQFALASVASVEIEEESDNTEARARIQDKIKELQTEREQKLVQSLKDRLQPYVDGMQDEFGDWAGAEAQRLSQAAFGEAMLHTIGYIYARQAARELGKSKMYMGVPFIAEWVRDKGHHVKSQVNAAAGAISLIQLQEGIKKIEGDDKEGQLMKSIEEKKDAMLNSLWKINVVDIESTLSRVCQAVLRENTVSKDVLKVRARGLKKLGTIFQPRNILRYFRAFDALECTLLLFTRNLPEIRPQRGAPGAYVPFSGHARRPYEGTRGLPAGLQIPPVASCFLVQIRVRFRFIIIQFPISSIARITHGSKRVTELETEEEATRRHQPMAEHATGVYGHPYPRVDQYGNPVPPVDQYGNPVPDEPAPRDTAAGYVAPPDPAVSTGDYGLAGAEAPHPHESAVMSGAAAAAVAPGGEAYTRDGGGVVPPAGEKTFAYEGTVSAAGVTGASGQLQPTTREEGHTTLGETLRRSGKSSSSSSSSSEDDGQGGRRKKKSIKEKIKEKLPGSHKQEEQKQAGHTAPAAGTGTGTGTHAAGKHEKKGIVEKIKEKLPGHGHH</t>
  </si>
  <si>
    <t>MEDERNTESHQGGEAAEQVEVKDRGLFDNLLGRKKDDQPEEKKHEEELVTGMEKVSVEEPKKEEHHAEGEKKESLLSKLHRSSSSSSSSSDEEEEVIDDNGEVVKRKKKKGLKEKIKEKLPGHKDHAGEHAPPPAATGFPAPAPPASVVTAAPTPAPAPVVTHGDHHHDTAVPVEKIEGDHAKTEATLPRAPEEEKKGFLDKIKEKLPGGHKKPEDATAVPPPAASPAAPATTPAPAHPPPATEEVSSPDGKEKKGILGKIMEKLPGYHKGSGEEDKTAAAATGEHKSSA</t>
  </si>
  <si>
    <t>MAGIIHKIEEKLHMGGGEHKKEDEHKKEGEHHKKDGEHKEGVVEKIKDKITGDHGDGGEHKEKKDKKKKKEKKHGEEGHHHDGHSSSSSDSD</t>
  </si>
  <si>
    <t>MAHFQGQQHGHPAARVDEYGNPVAAGHGITGTQEAGAGGYGAAGNVAQPQHAFGGATDAGGYGRQAGYGATGTGTHDAAGYGGSGQPAYGATGTGVHDAGGLMPGHTAGHGTTGTGVHHGAGAGLPAGQTAGYGTTGVTGAQHGAGGLGTGHTAGYGTTGAHHGAGGLGTRHMAGHGATTTPDTMAYGTTGTGAPHGATAGTGAYPHAGGQFQPAREEHKTGGILRRSGSSSSSSSSEDDGMGGRRKKGIKEKIKEKLPGGNKGGQQQPTATAATGGYGAGTGHTAAAGTTTDAGGTAYTPTTQPTHEKKGMMEKIKEKLPGGGHH</t>
  </si>
  <si>
    <t>MEYQGQHGGHASSRADEHGNPAVTTGNAPTGMGAGHIQEPAREDKKTDGVLRRSGSSSSSSSSEDDGMGGRRKKGIKEKIKEKLPGGNKGNNQQQQQEHTTTTTGGAYGPQGHDTKIATGAHGGTAATTADAGGEKKGIVDKIKEKLPGQH</t>
  </si>
  <si>
    <t>MENYQGQHGYGADRVDVYGNPVAGQYGGGATAPGGGHGVMGMGGHHAGAGGQFQPVKEEHKTGGILHRSGSSSSSSSSEDDGMGGRRKKGIKEKIKEKLPGGNKGNNQQQQQMMGNTGGAYGQQGHAGMTGAGTGTGVHGAEYGNTGEKKGFMDKIKEKLPGQH</t>
  </si>
  <si>
    <t>MDNYQGQHGYGADRVDVYGNPVGAGQYGGGATAPGGGHGAMGMGGHAGAGAGGQFQPAREDHKTGGILHRSGSSSSSSSSEDDGMGGRRKKGIKEKIKEKLPGGNKGNNHQQQQMMGNTGGAYGQQGHAGMTGAGTGVHGAEYGNAGEKKGFMDKIKEKLPGQH</t>
  </si>
  <si>
    <t>MEHQGQHGHVTSRVDEYGNPVGTGAGHGQMGTAGMGTHGTTGGMGTHGTTGGMGTHGTTGTGGGQFQPMREEHKTGGVLQRSGSSSSSSSEDDGMGGRRKKGIKEKIKEKLPGGNKGEQQHAMGGTGGAYGQQGHGTGMTTGTTGAHGTTTTDTGEKKGIMDKIKEKLPGQH</t>
  </si>
  <si>
    <t>YSK2</t>
  </si>
  <si>
    <t>LOC_Os01g50700.1</t>
  </si>
  <si>
    <t>LOC_Os02g44870.1</t>
  </si>
  <si>
    <t>LOC_Os03g45280.1</t>
  </si>
  <si>
    <t>LOC_Os11g26570.1</t>
  </si>
  <si>
    <t>LOC_Os11g26750.1</t>
  </si>
  <si>
    <t>LOC_Os11g26760.1</t>
  </si>
  <si>
    <t>LOC_Os11g26780.1</t>
  </si>
  <si>
    <t>LOC_Os11g26790.1</t>
  </si>
  <si>
    <t>OsDHN1</t>
    <phoneticPr fontId="3" type="noConversion"/>
  </si>
  <si>
    <t>KS</t>
    <phoneticPr fontId="3" type="noConversion"/>
  </si>
  <si>
    <t>Oryza sativa</t>
    <phoneticPr fontId="3" type="noConversion"/>
  </si>
  <si>
    <t>nucleus,cytosol</t>
    <phoneticPr fontId="3" type="noConversion"/>
  </si>
  <si>
    <t>nucleus,peroxisome</t>
    <phoneticPr fontId="3" type="noConversion"/>
  </si>
  <si>
    <t>WSI724,LIP5</t>
    <phoneticPr fontId="3" type="noConversion"/>
  </si>
  <si>
    <t>Rab16D</t>
    <phoneticPr fontId="3" type="noConversion"/>
  </si>
  <si>
    <t>Rab16C</t>
    <phoneticPr fontId="3" type="noConversion"/>
  </si>
  <si>
    <t>Rab16B</t>
    <phoneticPr fontId="3" type="noConversion"/>
  </si>
  <si>
    <t>Rab21</t>
    <phoneticPr fontId="3" type="noConversion"/>
  </si>
  <si>
    <t>gene_1#CSB10A_v1_contig_6781</t>
    <phoneticPr fontId="3" type="noConversion"/>
  </si>
  <si>
    <t>MELO3C026550T1</t>
    <phoneticPr fontId="3" type="noConversion"/>
  </si>
  <si>
    <t>ClCG08G009610.1</t>
    <phoneticPr fontId="3" type="noConversion"/>
  </si>
  <si>
    <t>Cla021949</t>
    <phoneticPr fontId="3" type="noConversion"/>
  </si>
  <si>
    <t>MOMC91_10</t>
    <phoneticPr fontId="3" type="noConversion"/>
  </si>
  <si>
    <t>AT4G38410.1</t>
    <phoneticPr fontId="3" type="noConversion"/>
  </si>
  <si>
    <t>AT1G54410.1</t>
    <phoneticPr fontId="3" type="noConversion"/>
  </si>
  <si>
    <t>AT3G50970.1</t>
    <phoneticPr fontId="3" type="noConversion"/>
  </si>
  <si>
    <t>evm.model.Chr2.1250</t>
    <phoneticPr fontId="3" type="noConversion"/>
  </si>
  <si>
    <t>Csa2M249810.1</t>
    <phoneticPr fontId="3" type="noConversion"/>
  </si>
  <si>
    <t>gene_2#CSB10A_v1_contig_3615</t>
    <phoneticPr fontId="3" type="noConversion"/>
  </si>
  <si>
    <t>Cucsa.109360.1</t>
    <phoneticPr fontId="3" type="noConversion"/>
  </si>
  <si>
    <t>MELO3C023323T1</t>
    <phoneticPr fontId="3" type="noConversion"/>
  </si>
  <si>
    <t>ClCG11G004140.1</t>
    <phoneticPr fontId="3" type="noConversion"/>
  </si>
  <si>
    <t>Cla016586</t>
    <phoneticPr fontId="3" type="noConversion"/>
  </si>
  <si>
    <t>MOMC39_188</t>
    <phoneticPr fontId="3" type="noConversion"/>
  </si>
  <si>
    <t>MOMC7_421</t>
    <phoneticPr fontId="3" type="noConversion"/>
  </si>
  <si>
    <t>ClCG02G004780.1</t>
    <phoneticPr fontId="3" type="noConversion"/>
  </si>
  <si>
    <t>Cla015906</t>
    <phoneticPr fontId="3" type="noConversion"/>
  </si>
  <si>
    <t>AT4G39130.1</t>
    <phoneticPr fontId="3" type="noConversion"/>
  </si>
  <si>
    <t>AT2G21490.1</t>
    <phoneticPr fontId="3" type="noConversion"/>
  </si>
  <si>
    <t>AT5G66400.1</t>
    <phoneticPr fontId="3" type="noConversion"/>
  </si>
  <si>
    <t>AT3G50980.1</t>
    <phoneticPr fontId="3" type="noConversion"/>
  </si>
  <si>
    <t>Csa4M045040.1</t>
    <phoneticPr fontId="3" type="noConversion"/>
  </si>
  <si>
    <t>Csa4M045050.1</t>
    <phoneticPr fontId="3" type="noConversion"/>
  </si>
  <si>
    <t>Cucsa.106380.1</t>
    <phoneticPr fontId="3" type="noConversion"/>
  </si>
  <si>
    <t>evm.model.Chr4.526</t>
    <phoneticPr fontId="3" type="noConversion"/>
  </si>
  <si>
    <t>evm.model.Chr4.527</t>
    <phoneticPr fontId="3" type="noConversion"/>
  </si>
  <si>
    <t>gene_2#CSB10A_v1_contig_5891</t>
    <phoneticPr fontId="3" type="noConversion"/>
  </si>
  <si>
    <t>MELO3C016402T1</t>
    <phoneticPr fontId="3" type="noConversion"/>
  </si>
  <si>
    <t>MELO3C016401T1</t>
    <phoneticPr fontId="3" type="noConversion"/>
  </si>
  <si>
    <t>MOMC8_239</t>
    <phoneticPr fontId="3" type="noConversion"/>
  </si>
  <si>
    <t>ClCG07G008700.1</t>
    <phoneticPr fontId="3" type="noConversion"/>
  </si>
  <si>
    <r>
      <t xml:space="preserve">Cucumis sativus </t>
    </r>
    <r>
      <rPr>
        <sz val="11"/>
        <color theme="1"/>
        <rFont val="맑은 고딕"/>
        <family val="3"/>
        <charset val="129"/>
        <scheme val="minor"/>
      </rPr>
      <t>var.</t>
    </r>
    <r>
      <rPr>
        <i/>
        <sz val="11"/>
        <color theme="1"/>
        <rFont val="맑은 고딕"/>
        <family val="3"/>
        <charset val="129"/>
        <scheme val="minor"/>
      </rPr>
      <t xml:space="preserve"> sativus</t>
    </r>
    <phoneticPr fontId="3" type="noConversion"/>
  </si>
  <si>
    <r>
      <t xml:space="preserve">Cucumis sativus </t>
    </r>
    <r>
      <rPr>
        <sz val="11"/>
        <color theme="1"/>
        <rFont val="맑은 고딕"/>
        <family val="3"/>
        <charset val="129"/>
        <scheme val="minor"/>
      </rPr>
      <t>var.</t>
    </r>
    <r>
      <rPr>
        <i/>
        <sz val="11"/>
        <color theme="1"/>
        <rFont val="맑은 고딕"/>
        <family val="3"/>
        <charset val="129"/>
        <scheme val="minor"/>
      </rPr>
      <t xml:space="preserve"> hardwickii</t>
    </r>
    <phoneticPr fontId="3" type="noConversion"/>
  </si>
  <si>
    <t>I</t>
    <phoneticPr fontId="3" type="noConversion"/>
  </si>
  <si>
    <t>II</t>
    <phoneticPr fontId="3" type="noConversion"/>
  </si>
  <si>
    <t>III</t>
    <phoneticPr fontId="3" type="noConversion"/>
  </si>
  <si>
    <t>IV</t>
    <phoneticPr fontId="3" type="noConversion"/>
  </si>
  <si>
    <t>V</t>
    <phoneticPr fontId="3" type="noConversion"/>
  </si>
  <si>
    <t>SRA no. (in Bioproject PRJNA80169)</t>
    <phoneticPr fontId="3" type="noConversion"/>
  </si>
  <si>
    <t>SRR351906</t>
  </si>
  <si>
    <t>SRR351905</t>
  </si>
  <si>
    <t>SRR351499</t>
  </si>
  <si>
    <t>SRR351911</t>
  </si>
  <si>
    <t>SRR351910</t>
  </si>
  <si>
    <t>SRR351912</t>
  </si>
  <si>
    <t>SRR351908</t>
  </si>
  <si>
    <t>SRR351476</t>
  </si>
  <si>
    <t>SRR351495</t>
  </si>
  <si>
    <t>SRR351489</t>
  </si>
  <si>
    <t>Sample name</t>
  </si>
  <si>
    <t>Leaf</t>
    <phoneticPr fontId="3" type="noConversion"/>
  </si>
  <si>
    <t>stem</t>
  </si>
  <si>
    <t>root</t>
  </si>
  <si>
    <t>tendril_base</t>
  </si>
  <si>
    <t>tendril</t>
    <phoneticPr fontId="3" type="noConversion"/>
  </si>
  <si>
    <t>female_flower</t>
    <phoneticPr fontId="3" type="noConversion"/>
  </si>
  <si>
    <t>male_flower</t>
    <phoneticPr fontId="3" type="noConversion"/>
  </si>
  <si>
    <t>ovary</t>
  </si>
  <si>
    <t>ovary_unfertilized_expanded</t>
    <phoneticPr fontId="3" type="noConversion"/>
  </si>
  <si>
    <t>ovary_fertilized_expanded</t>
    <phoneticPr fontId="3" type="noConversion"/>
  </si>
  <si>
    <t>Total bases</t>
    <phoneticPr fontId="3" type="noConversion"/>
  </si>
  <si>
    <t>Trimmed bases</t>
    <phoneticPr fontId="3" type="noConversion"/>
  </si>
  <si>
    <t>FPKM</t>
  </si>
  <si>
    <t>Csa2M249810.1</t>
  </si>
  <si>
    <t>Csa4M045040.1</t>
  </si>
  <si>
    <t>Csa4M045050.1</t>
  </si>
  <si>
    <t>Y3SK2</t>
    <phoneticPr fontId="3" type="noConversion"/>
  </si>
  <si>
    <t>SK2</t>
    <phoneticPr fontId="3" type="noConversion"/>
  </si>
  <si>
    <t>K</t>
    <phoneticPr fontId="3" type="noConversion"/>
  </si>
  <si>
    <t>SK3</t>
    <phoneticPr fontId="3" type="noConversion"/>
  </si>
  <si>
    <t>MELO3C016401T1</t>
    <phoneticPr fontId="3" type="noConversion"/>
  </si>
  <si>
    <t>MELO3C023323T1</t>
    <phoneticPr fontId="3" type="noConversion"/>
  </si>
  <si>
    <t>K</t>
    <phoneticPr fontId="3" type="noConversion"/>
  </si>
  <si>
    <t>SK2</t>
    <phoneticPr fontId="3" type="noConversion"/>
  </si>
  <si>
    <t>Y3SK2</t>
    <phoneticPr fontId="3" type="noConversion"/>
  </si>
  <si>
    <t>SK3</t>
    <phoneticPr fontId="3" type="noConversion"/>
  </si>
  <si>
    <t>SRR2962681</t>
  </si>
  <si>
    <t>Cm cv.KM female_flower</t>
  </si>
  <si>
    <t>SRR2962682</t>
  </si>
  <si>
    <t>Cm cv.KM male_flower</t>
  </si>
  <si>
    <t>SRR2962683</t>
  </si>
  <si>
    <t>Cm cv.KM fruit</t>
  </si>
  <si>
    <t>SRR2962684</t>
  </si>
  <si>
    <t>SRR2962686</t>
  </si>
  <si>
    <t>Cm cv.KM root</t>
  </si>
  <si>
    <t>SRA no. (in Bioproject PRJNA300582)</t>
    <phoneticPr fontId="3" type="noConversion"/>
  </si>
  <si>
    <t>Cm cv.KM leaf</t>
    <phoneticPr fontId="3" type="noConversion"/>
  </si>
  <si>
    <t>Extracellular</t>
    <phoneticPr fontId="3" type="noConversion"/>
  </si>
  <si>
    <t>Nuclear</t>
    <phoneticPr fontId="3" type="noConversion"/>
  </si>
  <si>
    <t>Cytoplasmic</t>
  </si>
  <si>
    <t>Cytoplasmic</t>
    <phoneticPr fontId="3" type="noConversion"/>
  </si>
  <si>
    <r>
      <t xml:space="preserve">ssp. </t>
    </r>
    <r>
      <rPr>
        <i/>
        <sz val="11"/>
        <color theme="1"/>
        <rFont val="맑은 고딕"/>
        <family val="3"/>
        <charset val="129"/>
        <scheme val="minor"/>
      </rPr>
      <t>Japonica</t>
    </r>
    <phoneticPr fontId="3" type="noConversion"/>
  </si>
  <si>
    <t>Japonica rice</t>
    <phoneticPr fontId="3" type="noConversion"/>
  </si>
  <si>
    <t>Arabidopsis</t>
    <phoneticPr fontId="3" type="noConversion"/>
  </si>
  <si>
    <t>Csa6M358710.1</t>
    <phoneticPr fontId="3" type="noConversion"/>
  </si>
  <si>
    <t>DHN architecture type</t>
    <phoneticPr fontId="3" type="noConversion"/>
  </si>
  <si>
    <t>Group no in phylogentic tree</t>
    <phoneticPr fontId="3" type="noConversion"/>
  </si>
  <si>
    <t>putative subcellular location (PSORT)</t>
    <phoneticPr fontId="3" type="noConversion"/>
  </si>
  <si>
    <t>putative subcellular location (TargetP 1.1)</t>
    <phoneticPr fontId="3" type="noConversion"/>
  </si>
  <si>
    <t>not found</t>
    <phoneticPr fontId="3" type="noConversion"/>
  </si>
  <si>
    <t>putative subcellular location (ProtComp 9.0)</t>
    <phoneticPr fontId="3" type="noConversion"/>
  </si>
  <si>
    <t>;======================================================================================</t>
    <phoneticPr fontId="3" type="noConversion"/>
  </si>
  <si>
    <t>not found</t>
    <phoneticPr fontId="3" type="noConversion"/>
  </si>
  <si>
    <t>AT1G54410.1</t>
  </si>
  <si>
    <t>AT2G21490.1</t>
  </si>
  <si>
    <t>AT3G50970.1</t>
  </si>
  <si>
    <t>AT3G50980.1</t>
  </si>
  <si>
    <t>AT4G38410.1</t>
  </si>
  <si>
    <t>AT4G39130.1</t>
  </si>
  <si>
    <t>AT5G66400.1</t>
  </si>
  <si>
    <t>Cucsa.106380.1</t>
  </si>
  <si>
    <t>Cucsa.109360.1</t>
  </si>
  <si>
    <t>gene_1CSB10A_v1_contig_6781</t>
  </si>
  <si>
    <t>gene_2CSB10A_v1_contig_3615</t>
  </si>
  <si>
    <t>gene_2CSB10A_v1_contig_5891</t>
  </si>
  <si>
    <t>gene_3CSB10A_v1_contig_5891</t>
  </si>
  <si>
    <t>evm.model.Chr2.1250</t>
  </si>
  <si>
    <t>evm.model.Chr4.526</t>
  </si>
  <si>
    <t>evm.model.Chr4.527</t>
  </si>
  <si>
    <t>MELO3C016401T1</t>
  </si>
  <si>
    <t>MELO3C016402T1</t>
  </si>
  <si>
    <t>MELO3C023323T1</t>
  </si>
  <si>
    <t>MELO3C026550T1</t>
  </si>
  <si>
    <t>Cla015906</t>
  </si>
  <si>
    <t>Cla016586</t>
  </si>
  <si>
    <t>Cla021949</t>
  </si>
  <si>
    <t>ClCG02G004780.1</t>
  </si>
  <si>
    <t>ClCG07G008700.1</t>
  </si>
  <si>
    <t>ClCG08G009610.1</t>
  </si>
  <si>
    <t>ClCG11G004140.1</t>
  </si>
  <si>
    <t>MOMC39_188</t>
  </si>
  <si>
    <t>MOMC7_421</t>
  </si>
  <si>
    <t>MOMC8_239</t>
  </si>
  <si>
    <t>MOMC91_10</t>
  </si>
  <si>
    <t>Supplementary Table S4. Similarity of protein sequences among DHNs</t>
    <phoneticPr fontId="3" type="noConversion"/>
  </si>
  <si>
    <r>
      <t xml:space="preserve">Supplementary Table S5. FPKM values of cucumber </t>
    </r>
    <r>
      <rPr>
        <b/>
        <i/>
        <sz val="12"/>
        <color theme="1"/>
        <rFont val="Times New Roman"/>
        <family val="1"/>
      </rPr>
      <t>DHN</t>
    </r>
    <r>
      <rPr>
        <b/>
        <sz val="12"/>
        <color theme="1"/>
        <rFont val="Times New Roman"/>
        <family val="1"/>
      </rPr>
      <t xml:space="preserve"> genes determined using cucumber SRA data registered in GenBank under Bioproject acc. PRJNA80169 (http://www.ncbi.nlm.nih.gov/bioproject/PRJNA80169)</t>
    </r>
    <phoneticPr fontId="10" type="noConversion"/>
  </si>
  <si>
    <r>
      <t xml:space="preserve">Supplementary Table S6. FPKM values of melon </t>
    </r>
    <r>
      <rPr>
        <b/>
        <i/>
        <sz val="12"/>
        <color theme="1"/>
        <rFont val="Times New Roman"/>
        <family val="1"/>
      </rPr>
      <t>DHN</t>
    </r>
    <r>
      <rPr>
        <b/>
        <sz val="12"/>
        <color theme="1"/>
        <rFont val="Times New Roman"/>
        <family val="1"/>
      </rPr>
      <t xml:space="preserve"> genes determined using melon SRA data registered in GenBank under Bioproject acc. PRJNA300582 (https://www.ncbi.nlm.nih.gov/bioproject/PRJNA300582)</t>
    </r>
    <phoneticPr fontId="10" type="noConversion"/>
  </si>
  <si>
    <r>
      <t xml:space="preserve">Supplementary Table S2. List of </t>
    </r>
    <r>
      <rPr>
        <b/>
        <i/>
        <sz val="12"/>
        <color theme="1"/>
        <rFont val="Times New Roman"/>
        <family val="1"/>
      </rPr>
      <t>DHN</t>
    </r>
    <r>
      <rPr>
        <b/>
        <sz val="12"/>
        <color theme="1"/>
        <rFont val="Times New Roman"/>
        <family val="1"/>
      </rPr>
      <t xml:space="preserve"> genes identified in </t>
    </r>
    <r>
      <rPr>
        <b/>
        <i/>
        <sz val="12"/>
        <color theme="1"/>
        <rFont val="Times New Roman"/>
        <family val="1"/>
      </rPr>
      <t>Arabidopsis thaliana</t>
    </r>
    <r>
      <rPr>
        <b/>
        <sz val="12"/>
        <color theme="1"/>
        <rFont val="Times New Roman"/>
        <family val="1"/>
      </rPr>
      <t xml:space="preserve"> by genome-wide searches</t>
    </r>
    <phoneticPr fontId="3" type="noConversion"/>
  </si>
  <si>
    <r>
      <t xml:space="preserve">Supplementary Table S1. List of </t>
    </r>
    <r>
      <rPr>
        <b/>
        <i/>
        <sz val="12"/>
        <color theme="1"/>
        <rFont val="Times New Roman"/>
        <family val="1"/>
      </rPr>
      <t>DHN</t>
    </r>
    <r>
      <rPr>
        <b/>
        <sz val="12"/>
        <color theme="1"/>
        <rFont val="Times New Roman"/>
        <family val="1"/>
      </rPr>
      <t xml:space="preserve"> genes identified in Cucurbitaceae species by genome-wide searches</t>
    </r>
    <phoneticPr fontId="3" type="noConversion"/>
  </si>
  <si>
    <r>
      <t xml:space="preserve">Supplementary Table S3. List of </t>
    </r>
    <r>
      <rPr>
        <b/>
        <i/>
        <sz val="12"/>
        <color theme="1"/>
        <rFont val="Times New Roman"/>
        <family val="1"/>
      </rPr>
      <t>DHN</t>
    </r>
    <r>
      <rPr>
        <b/>
        <sz val="12"/>
        <color theme="1"/>
        <rFont val="Times New Roman"/>
        <family val="1"/>
      </rPr>
      <t xml:space="preserve"> genes identified in </t>
    </r>
    <r>
      <rPr>
        <b/>
        <i/>
        <sz val="12"/>
        <color theme="1"/>
        <rFont val="Times New Roman"/>
        <family val="1"/>
      </rPr>
      <t>Oryza sativa</t>
    </r>
    <r>
      <rPr>
        <b/>
        <sz val="12"/>
        <color theme="1"/>
        <rFont val="Times New Roman"/>
        <family val="1"/>
      </rPr>
      <t xml:space="preserve"> by genome-wide searches</t>
    </r>
    <phoneticPr fontId="3" type="noConversion"/>
  </si>
  <si>
    <t>Plant Breed. Biotech. 2017 (December) 5(4):282~292
https://doi.org/10.9787/PBB.2017.5.4.282</t>
    <phoneticPr fontId="3" type="noConversion"/>
  </si>
  <si>
    <t>Online ISSN: 2287-9366
 Print ISSN: 2287-9358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</si>
</sst>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scheme val="minor"/>
    </font>
    <font>
      <sz val="11"/>
      <color rgb="FF006100"/>
      <name val="맑은 고딕"/>
      <family val="2"/>
      <charset val="129"/>
      <scheme val="minor"/>
    </font>
    <font>
      <b/>
      <sz val="12"/>
      <color theme="1"/>
      <name val="Times New Roman"/>
      <family val="1"/>
    </font>
    <font>
      <sz val="8"/>
      <name val="맑은 고딕"/>
      <family val="3"/>
      <charset val="129"/>
      <scheme val="minor"/>
    </font>
    <font>
      <sz val="12"/>
      <color theme="1"/>
      <name val="Times New Roman"/>
      <family val="1"/>
    </font>
    <font>
      <sz val="11"/>
      <color rgb="FFFF0000"/>
      <name val="맑은 고딕"/>
      <family val="2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scheme val="minor"/>
    </font>
    <font>
      <sz val="11"/>
      <color rgb="FF9C0006"/>
      <name val="맑은 고딕"/>
      <family val="2"/>
      <charset val="129"/>
      <scheme val="minor"/>
    </font>
    <font>
      <b/>
      <i/>
      <sz val="12"/>
      <color theme="1"/>
      <name val="Times New Roman"/>
      <family val="1"/>
    </font>
    <font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/>
    <xf numFmtId="0" fontId="1" fillId="2" borderId="0" xfId="1" applyAlignment="1"/>
    <xf numFmtId="0" fontId="0" fillId="0" borderId="0" xfId="0" applyAlignme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1" fillId="2" borderId="0" xfId="1" applyAlignment="1">
      <alignment vertical="center" wrapText="1"/>
    </xf>
    <xf numFmtId="0" fontId="1" fillId="2" borderId="0" xfId="1" applyAlignment="1">
      <alignment vertical="center"/>
    </xf>
    <xf numFmtId="0" fontId="1" fillId="2" borderId="0" xfId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1" fontId="0" fillId="0" borderId="0" xfId="2" applyFont="1" applyAlignment="1">
      <alignment horizontal="center" vertical="center"/>
    </xf>
    <xf numFmtId="0" fontId="11" fillId="0" borderId="0" xfId="3"/>
    <xf numFmtId="0" fontId="14" fillId="0" borderId="0" xfId="0" applyFont="1"/>
    <xf numFmtId="0" fontId="15" fillId="0" borderId="0" xfId="0" applyFont="1"/>
    <xf numFmtId="0" fontId="0" fillId="0" borderId="0" xfId="0" applyFill="1" applyAlignment="1">
      <alignment vertical="center"/>
    </xf>
    <xf numFmtId="9" fontId="0" fillId="0" borderId="0" xfId="0" applyNumberFormat="1" applyFill="1" applyAlignment="1">
      <alignment vertical="center"/>
    </xf>
    <xf numFmtId="9" fontId="6" fillId="0" borderId="0" xfId="0" applyNumberFormat="1" applyFont="1" applyFill="1" applyAlignment="1">
      <alignment vertical="center"/>
    </xf>
    <xf numFmtId="21" fontId="0" fillId="0" borderId="0" xfId="0" applyNumberForma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4" applyFill="1" applyAlignment="1">
      <alignment vertical="center"/>
    </xf>
    <xf numFmtId="9" fontId="12" fillId="0" borderId="0" xfId="4" applyNumberForma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" fillId="0" borderId="0" xfId="1" applyFill="1" applyAlignment="1"/>
    <xf numFmtId="0" fontId="1" fillId="4" borderId="0" xfId="1" applyFill="1" applyAlignment="1"/>
    <xf numFmtId="0" fontId="1" fillId="4" borderId="0" xfId="1" applyFill="1" applyAlignment="1">
      <alignment vertical="center" wrapText="1"/>
    </xf>
    <xf numFmtId="0" fontId="1" fillId="4" borderId="0" xfId="1" applyFill="1" applyAlignment="1">
      <alignment vertical="center"/>
    </xf>
    <xf numFmtId="0" fontId="1" fillId="4" borderId="0" xfId="1" applyFill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6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</cellXfs>
  <cellStyles count="5">
    <cellStyle name="나쁨" xfId="4" builtinId="27"/>
    <cellStyle name="쉼표 [0]" xfId="2" builtinId="6"/>
    <cellStyle name="좋음" xfId="1" builtinId="26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oftberry.com/berry.phtml?topic=protcomppl&amp;group=programs&amp;subgroup=proloc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55" zoomScaleNormal="55" workbookViewId="0">
      <selection activeCell="E5" sqref="E5"/>
    </sheetView>
  </sheetViews>
  <sheetFormatPr defaultRowHeight="16.5" x14ac:dyDescent="0.3"/>
  <cols>
    <col min="1" max="1" width="16.375" bestFit="1" customWidth="1"/>
    <col min="2" max="2" width="27" bestFit="1" customWidth="1"/>
    <col min="3" max="3" width="29.25" bestFit="1" customWidth="1"/>
    <col min="4" max="4" width="30.75" bestFit="1" customWidth="1"/>
    <col min="5" max="5" width="39" bestFit="1" customWidth="1"/>
    <col min="6" max="6" width="26.375" bestFit="1" customWidth="1"/>
    <col min="7" max="7" width="32.875" bestFit="1" customWidth="1"/>
    <col min="8" max="8" width="37" bestFit="1" customWidth="1"/>
    <col min="9" max="9" width="37.75" customWidth="1"/>
    <col min="10" max="10" width="18.5" bestFit="1" customWidth="1"/>
  </cols>
  <sheetData>
    <row r="1" spans="1:11" x14ac:dyDescent="0.3">
      <c r="A1" s="34" t="s">
        <v>260</v>
      </c>
      <c r="B1" s="35"/>
      <c r="C1" s="35"/>
      <c r="D1" s="35"/>
      <c r="E1" s="35"/>
      <c r="F1" s="37" t="s">
        <v>261</v>
      </c>
      <c r="G1" s="38"/>
    </row>
    <row r="2" spans="1:11" x14ac:dyDescent="0.3">
      <c r="A2" s="36"/>
      <c r="B2" s="36"/>
      <c r="C2" s="36"/>
      <c r="D2" s="36"/>
      <c r="E2" s="36"/>
      <c r="F2" s="39"/>
      <c r="G2" s="39"/>
    </row>
    <row r="5" spans="1:11" x14ac:dyDescent="0.3">
      <c r="A5" s="1" t="s">
        <v>258</v>
      </c>
    </row>
    <row r="7" spans="1:11" x14ac:dyDescent="0.3">
      <c r="I7" s="14"/>
    </row>
    <row r="8" spans="1:11" s="2" customFormat="1" x14ac:dyDescent="0.3">
      <c r="A8" s="2" t="s">
        <v>6</v>
      </c>
      <c r="B8" s="2" t="s">
        <v>3</v>
      </c>
      <c r="C8" s="2" t="s">
        <v>4</v>
      </c>
      <c r="D8" s="2" t="s">
        <v>0</v>
      </c>
      <c r="E8" s="2" t="s">
        <v>215</v>
      </c>
      <c r="F8" s="2" t="s">
        <v>216</v>
      </c>
      <c r="G8" s="2" t="s">
        <v>217</v>
      </c>
      <c r="H8" s="2" t="s">
        <v>218</v>
      </c>
      <c r="I8" s="2" t="s">
        <v>220</v>
      </c>
      <c r="J8" s="2" t="s">
        <v>1</v>
      </c>
      <c r="K8" s="2" t="s">
        <v>2</v>
      </c>
    </row>
    <row r="9" spans="1:11" x14ac:dyDescent="0.3">
      <c r="A9" t="s">
        <v>7</v>
      </c>
      <c r="B9" s="5" t="s">
        <v>151</v>
      </c>
      <c r="C9" t="s">
        <v>5</v>
      </c>
      <c r="D9" t="s">
        <v>127</v>
      </c>
      <c r="E9" t="s">
        <v>82</v>
      </c>
      <c r="F9" t="s">
        <v>155</v>
      </c>
      <c r="G9" t="s">
        <v>90</v>
      </c>
      <c r="H9" t="s">
        <v>219</v>
      </c>
      <c r="I9" t="s">
        <v>209</v>
      </c>
      <c r="J9">
        <f>LEN(K9)</f>
        <v>162</v>
      </c>
      <c r="K9" t="s">
        <v>21</v>
      </c>
    </row>
    <row r="10" spans="1:11" x14ac:dyDescent="0.3">
      <c r="A10" t="s">
        <v>7</v>
      </c>
      <c r="B10" s="5" t="s">
        <v>151</v>
      </c>
      <c r="C10" t="s">
        <v>5</v>
      </c>
      <c r="D10" t="s">
        <v>141</v>
      </c>
      <c r="E10" t="s">
        <v>83</v>
      </c>
      <c r="F10" t="s">
        <v>157</v>
      </c>
      <c r="G10" t="s">
        <v>90</v>
      </c>
      <c r="H10" t="s">
        <v>219</v>
      </c>
      <c r="I10" t="s">
        <v>209</v>
      </c>
      <c r="J10">
        <f t="shared" ref="J10:J40" si="0">LEN(K10)</f>
        <v>177</v>
      </c>
      <c r="K10" t="s">
        <v>22</v>
      </c>
    </row>
    <row r="11" spans="1:11" x14ac:dyDescent="0.3">
      <c r="A11" t="s">
        <v>7</v>
      </c>
      <c r="B11" s="5" t="s">
        <v>151</v>
      </c>
      <c r="C11" t="s">
        <v>5</v>
      </c>
      <c r="D11" t="s">
        <v>142</v>
      </c>
      <c r="E11" t="s">
        <v>84</v>
      </c>
      <c r="F11" t="s">
        <v>157</v>
      </c>
      <c r="G11" t="s">
        <v>90</v>
      </c>
      <c r="H11" t="s">
        <v>219</v>
      </c>
      <c r="I11" s="3" t="s">
        <v>207</v>
      </c>
      <c r="J11">
        <f t="shared" si="0"/>
        <v>100</v>
      </c>
      <c r="K11" t="s">
        <v>23</v>
      </c>
    </row>
    <row r="12" spans="1:11" x14ac:dyDescent="0.3">
      <c r="A12" t="s">
        <v>7</v>
      </c>
      <c r="B12" s="5" t="s">
        <v>151</v>
      </c>
      <c r="C12" t="s">
        <v>5</v>
      </c>
      <c r="D12" t="s">
        <v>10</v>
      </c>
      <c r="E12" t="s">
        <v>85</v>
      </c>
      <c r="F12" t="s">
        <v>153</v>
      </c>
      <c r="G12" t="s">
        <v>90</v>
      </c>
      <c r="H12" t="s">
        <v>219</v>
      </c>
      <c r="I12" s="3" t="s">
        <v>207</v>
      </c>
      <c r="J12">
        <f t="shared" si="0"/>
        <v>236</v>
      </c>
      <c r="K12" t="s">
        <v>24</v>
      </c>
    </row>
    <row r="13" spans="1:11" x14ac:dyDescent="0.3">
      <c r="A13" t="s">
        <v>7</v>
      </c>
      <c r="B13" s="5" t="s">
        <v>151</v>
      </c>
      <c r="C13" t="s">
        <v>68</v>
      </c>
      <c r="D13" t="s">
        <v>25</v>
      </c>
      <c r="E13" t="s">
        <v>85</v>
      </c>
      <c r="F13" t="s">
        <v>153</v>
      </c>
      <c r="G13" t="s">
        <v>90</v>
      </c>
      <c r="H13" t="s">
        <v>219</v>
      </c>
      <c r="I13" s="3" t="s">
        <v>207</v>
      </c>
      <c r="J13">
        <f t="shared" si="0"/>
        <v>236</v>
      </c>
      <c r="K13" t="s">
        <v>24</v>
      </c>
    </row>
    <row r="14" spans="1:11" x14ac:dyDescent="0.3">
      <c r="A14" t="s">
        <v>7</v>
      </c>
      <c r="B14" s="5" t="s">
        <v>151</v>
      </c>
      <c r="C14" t="s">
        <v>68</v>
      </c>
      <c r="D14" t="s">
        <v>143</v>
      </c>
      <c r="E14" t="s">
        <v>83</v>
      </c>
      <c r="F14" t="s">
        <v>157</v>
      </c>
      <c r="G14" s="15" t="s">
        <v>90</v>
      </c>
      <c r="H14" t="s">
        <v>219</v>
      </c>
      <c r="I14" t="s">
        <v>209</v>
      </c>
      <c r="J14">
        <f t="shared" si="0"/>
        <v>177</v>
      </c>
      <c r="K14" t="s">
        <v>22</v>
      </c>
    </row>
    <row r="15" spans="1:11" x14ac:dyDescent="0.3">
      <c r="A15" t="s">
        <v>7</v>
      </c>
      <c r="B15" s="5" t="s">
        <v>151</v>
      </c>
      <c r="C15" t="s">
        <v>68</v>
      </c>
      <c r="D15" t="s">
        <v>129</v>
      </c>
      <c r="E15" t="s">
        <v>86</v>
      </c>
      <c r="F15" t="s">
        <v>155</v>
      </c>
      <c r="G15" s="15" t="s">
        <v>90</v>
      </c>
      <c r="H15" t="s">
        <v>219</v>
      </c>
      <c r="I15" s="3" t="s">
        <v>207</v>
      </c>
      <c r="J15">
        <f t="shared" si="0"/>
        <v>73</v>
      </c>
      <c r="K15" t="s">
        <v>26</v>
      </c>
    </row>
    <row r="16" spans="1:11" x14ac:dyDescent="0.3">
      <c r="A16" t="s">
        <v>7</v>
      </c>
      <c r="B16" s="5" t="s">
        <v>151</v>
      </c>
      <c r="C16" t="s">
        <v>69</v>
      </c>
      <c r="D16" t="s">
        <v>118</v>
      </c>
      <c r="E16" t="s">
        <v>83</v>
      </c>
      <c r="F16" t="s">
        <v>153</v>
      </c>
      <c r="G16" s="16" t="s">
        <v>111</v>
      </c>
      <c r="H16" t="s">
        <v>219</v>
      </c>
      <c r="I16" s="3" t="s">
        <v>207</v>
      </c>
      <c r="J16">
        <f t="shared" si="0"/>
        <v>194</v>
      </c>
      <c r="K16" t="s">
        <v>27</v>
      </c>
    </row>
    <row r="17" spans="1:11" x14ac:dyDescent="0.3">
      <c r="A17" t="s">
        <v>7</v>
      </c>
      <c r="B17" s="5" t="s">
        <v>151</v>
      </c>
      <c r="C17" t="s">
        <v>69</v>
      </c>
      <c r="D17" t="s">
        <v>128</v>
      </c>
      <c r="E17" t="s">
        <v>82</v>
      </c>
      <c r="F17" t="s">
        <v>155</v>
      </c>
      <c r="G17" s="15" t="s">
        <v>90</v>
      </c>
      <c r="H17" t="s">
        <v>219</v>
      </c>
      <c r="I17" t="s">
        <v>209</v>
      </c>
      <c r="J17">
        <f t="shared" si="0"/>
        <v>162</v>
      </c>
      <c r="K17" t="s">
        <v>28</v>
      </c>
    </row>
    <row r="18" spans="1:11" x14ac:dyDescent="0.3">
      <c r="A18" t="s">
        <v>7</v>
      </c>
      <c r="B18" s="5" t="s">
        <v>151</v>
      </c>
      <c r="C18" t="s">
        <v>69</v>
      </c>
      <c r="D18" t="s">
        <v>146</v>
      </c>
      <c r="E18" t="s">
        <v>84</v>
      </c>
      <c r="F18" t="s">
        <v>157</v>
      </c>
      <c r="G18" s="15" t="s">
        <v>90</v>
      </c>
      <c r="H18" t="s">
        <v>219</v>
      </c>
      <c r="I18" s="3" t="s">
        <v>207</v>
      </c>
      <c r="J18">
        <f t="shared" si="0"/>
        <v>95</v>
      </c>
      <c r="K18" t="s">
        <v>29</v>
      </c>
    </row>
    <row r="19" spans="1:11" x14ac:dyDescent="0.3">
      <c r="A19" t="s">
        <v>7</v>
      </c>
      <c r="B19" s="5" t="s">
        <v>151</v>
      </c>
      <c r="C19" t="s">
        <v>69</v>
      </c>
      <c r="D19" t="s">
        <v>30</v>
      </c>
      <c r="E19" t="s">
        <v>83</v>
      </c>
      <c r="F19" t="s">
        <v>157</v>
      </c>
      <c r="G19" s="15" t="s">
        <v>90</v>
      </c>
      <c r="H19" t="s">
        <v>219</v>
      </c>
      <c r="I19" t="s">
        <v>209</v>
      </c>
      <c r="J19">
        <f t="shared" si="0"/>
        <v>177</v>
      </c>
      <c r="K19" t="s">
        <v>22</v>
      </c>
    </row>
    <row r="20" spans="1:11" x14ac:dyDescent="0.3">
      <c r="A20" t="s">
        <v>8</v>
      </c>
      <c r="B20" s="5" t="s">
        <v>152</v>
      </c>
      <c r="C20" s="4" t="s">
        <v>70</v>
      </c>
      <c r="D20" t="s">
        <v>126</v>
      </c>
      <c r="E20" t="s">
        <v>82</v>
      </c>
      <c r="F20" t="s">
        <v>155</v>
      </c>
      <c r="G20" s="15" t="s">
        <v>90</v>
      </c>
      <c r="H20" t="s">
        <v>219</v>
      </c>
      <c r="I20" t="s">
        <v>209</v>
      </c>
      <c r="J20">
        <f t="shared" si="0"/>
        <v>162</v>
      </c>
      <c r="K20" t="s">
        <v>21</v>
      </c>
    </row>
    <row r="21" spans="1:11" x14ac:dyDescent="0.3">
      <c r="A21" t="s">
        <v>8</v>
      </c>
      <c r="B21" s="5" t="s">
        <v>152</v>
      </c>
      <c r="C21" s="4" t="s">
        <v>70</v>
      </c>
      <c r="D21" t="s">
        <v>144</v>
      </c>
      <c r="E21" t="s">
        <v>83</v>
      </c>
      <c r="F21" t="s">
        <v>157</v>
      </c>
      <c r="G21" s="15" t="s">
        <v>90</v>
      </c>
      <c r="H21" t="s">
        <v>219</v>
      </c>
      <c r="I21" t="s">
        <v>209</v>
      </c>
      <c r="J21">
        <f t="shared" si="0"/>
        <v>177</v>
      </c>
      <c r="K21" t="s">
        <v>22</v>
      </c>
    </row>
    <row r="22" spans="1:11" x14ac:dyDescent="0.3">
      <c r="A22" t="s">
        <v>8</v>
      </c>
      <c r="B22" s="5" t="s">
        <v>152</v>
      </c>
      <c r="C22" s="4" t="s">
        <v>70</v>
      </c>
      <c r="D22" t="s">
        <v>145</v>
      </c>
      <c r="E22" t="s">
        <v>84</v>
      </c>
      <c r="F22" t="s">
        <v>157</v>
      </c>
      <c r="G22" s="15" t="s">
        <v>90</v>
      </c>
      <c r="H22" t="s">
        <v>219</v>
      </c>
      <c r="I22" s="3" t="s">
        <v>207</v>
      </c>
      <c r="J22">
        <f t="shared" si="0"/>
        <v>100</v>
      </c>
      <c r="K22" t="s">
        <v>31</v>
      </c>
    </row>
    <row r="23" spans="1:11" x14ac:dyDescent="0.3">
      <c r="A23" t="s">
        <v>8</v>
      </c>
      <c r="B23" s="5" t="s">
        <v>152</v>
      </c>
      <c r="C23" s="4" t="s">
        <v>70</v>
      </c>
      <c r="D23" t="s">
        <v>32</v>
      </c>
      <c r="E23" t="s">
        <v>85</v>
      </c>
      <c r="F23" t="s">
        <v>153</v>
      </c>
      <c r="G23" s="15" t="s">
        <v>90</v>
      </c>
      <c r="H23" t="s">
        <v>219</v>
      </c>
      <c r="I23" s="3" t="s">
        <v>207</v>
      </c>
      <c r="J23">
        <f t="shared" si="0"/>
        <v>236</v>
      </c>
      <c r="K23" t="s">
        <v>33</v>
      </c>
    </row>
    <row r="24" spans="1:11" x14ac:dyDescent="0.3">
      <c r="A24" t="s">
        <v>73</v>
      </c>
      <c r="B24" s="5" t="s">
        <v>71</v>
      </c>
      <c r="C24" s="4" t="s">
        <v>72</v>
      </c>
      <c r="D24" t="s">
        <v>148</v>
      </c>
      <c r="E24" t="s">
        <v>84</v>
      </c>
      <c r="F24" t="s">
        <v>157</v>
      </c>
      <c r="G24" s="15" t="s">
        <v>90</v>
      </c>
      <c r="H24" t="s">
        <v>219</v>
      </c>
      <c r="I24" s="3" t="s">
        <v>207</v>
      </c>
      <c r="J24">
        <f t="shared" si="0"/>
        <v>100</v>
      </c>
      <c r="K24" t="s">
        <v>34</v>
      </c>
    </row>
    <row r="25" spans="1:11" x14ac:dyDescent="0.3">
      <c r="A25" t="s">
        <v>73</v>
      </c>
      <c r="B25" s="5" t="s">
        <v>71</v>
      </c>
      <c r="C25" s="4" t="s">
        <v>72</v>
      </c>
      <c r="D25" t="s">
        <v>147</v>
      </c>
      <c r="E25" t="s">
        <v>83</v>
      </c>
      <c r="F25" t="s">
        <v>157</v>
      </c>
      <c r="G25" s="15" t="s">
        <v>90</v>
      </c>
      <c r="H25" t="s">
        <v>219</v>
      </c>
      <c r="I25" t="s">
        <v>209</v>
      </c>
      <c r="J25">
        <f t="shared" si="0"/>
        <v>177</v>
      </c>
      <c r="K25" t="s">
        <v>35</v>
      </c>
    </row>
    <row r="26" spans="1:11" x14ac:dyDescent="0.3">
      <c r="A26" t="s">
        <v>73</v>
      </c>
      <c r="B26" s="5" t="s">
        <v>71</v>
      </c>
      <c r="C26" s="4" t="s">
        <v>72</v>
      </c>
      <c r="D26" t="s">
        <v>130</v>
      </c>
      <c r="E26" t="s">
        <v>82</v>
      </c>
      <c r="F26" t="s">
        <v>155</v>
      </c>
      <c r="G26" s="15" t="s">
        <v>90</v>
      </c>
      <c r="H26" t="s">
        <v>219</v>
      </c>
      <c r="I26" t="s">
        <v>209</v>
      </c>
      <c r="J26">
        <f t="shared" si="0"/>
        <v>158</v>
      </c>
      <c r="K26" t="s">
        <v>36</v>
      </c>
    </row>
    <row r="27" spans="1:11" x14ac:dyDescent="0.3">
      <c r="A27" t="s">
        <v>73</v>
      </c>
      <c r="B27" s="5" t="s">
        <v>71</v>
      </c>
      <c r="C27" s="4" t="s">
        <v>72</v>
      </c>
      <c r="D27" t="s">
        <v>119</v>
      </c>
      <c r="E27" t="s">
        <v>85</v>
      </c>
      <c r="F27" t="s">
        <v>153</v>
      </c>
      <c r="G27" s="15" t="s">
        <v>90</v>
      </c>
      <c r="H27" t="s">
        <v>219</v>
      </c>
      <c r="I27" s="3" t="s">
        <v>207</v>
      </c>
      <c r="J27">
        <f t="shared" si="0"/>
        <v>237</v>
      </c>
      <c r="K27" t="s">
        <v>37</v>
      </c>
    </row>
    <row r="28" spans="1:11" x14ac:dyDescent="0.3">
      <c r="A28" t="s">
        <v>76</v>
      </c>
      <c r="B28" s="5" t="s">
        <v>74</v>
      </c>
      <c r="C28" s="4" t="s">
        <v>75</v>
      </c>
      <c r="D28" t="s">
        <v>38</v>
      </c>
      <c r="E28" t="s">
        <v>83</v>
      </c>
      <c r="F28" t="s">
        <v>157</v>
      </c>
      <c r="G28" s="15" t="s">
        <v>90</v>
      </c>
      <c r="H28" t="s">
        <v>219</v>
      </c>
      <c r="I28" t="s">
        <v>209</v>
      </c>
      <c r="J28">
        <f t="shared" si="0"/>
        <v>181</v>
      </c>
      <c r="K28" t="s">
        <v>39</v>
      </c>
    </row>
    <row r="29" spans="1:11" x14ac:dyDescent="0.3">
      <c r="A29" t="s">
        <v>76</v>
      </c>
      <c r="B29" s="5" t="s">
        <v>74</v>
      </c>
      <c r="C29" s="4" t="s">
        <v>75</v>
      </c>
      <c r="D29" t="s">
        <v>40</v>
      </c>
      <c r="E29" t="s">
        <v>84</v>
      </c>
      <c r="F29" t="s">
        <v>157</v>
      </c>
      <c r="G29" s="16" t="s">
        <v>111</v>
      </c>
      <c r="H29" t="s">
        <v>219</v>
      </c>
      <c r="I29" s="3" t="s">
        <v>207</v>
      </c>
      <c r="J29">
        <f t="shared" si="0"/>
        <v>105</v>
      </c>
      <c r="K29" t="s">
        <v>41</v>
      </c>
    </row>
    <row r="30" spans="1:11" x14ac:dyDescent="0.3">
      <c r="A30" t="s">
        <v>76</v>
      </c>
      <c r="B30" s="5" t="s">
        <v>74</v>
      </c>
      <c r="C30" s="4" t="s">
        <v>75</v>
      </c>
      <c r="D30" t="s">
        <v>136</v>
      </c>
      <c r="E30" t="s">
        <v>87</v>
      </c>
      <c r="F30" t="s">
        <v>155</v>
      </c>
      <c r="G30" s="15" t="s">
        <v>90</v>
      </c>
      <c r="H30" t="s">
        <v>219</v>
      </c>
      <c r="I30" s="3" t="s">
        <v>207</v>
      </c>
      <c r="J30">
        <f t="shared" si="0"/>
        <v>210</v>
      </c>
      <c r="K30" t="s">
        <v>42</v>
      </c>
    </row>
    <row r="31" spans="1:11" x14ac:dyDescent="0.3">
      <c r="A31" t="s">
        <v>76</v>
      </c>
      <c r="B31" s="5" t="s">
        <v>74</v>
      </c>
      <c r="C31" s="4" t="s">
        <v>75</v>
      </c>
      <c r="D31" t="s">
        <v>132</v>
      </c>
      <c r="E31" t="s">
        <v>82</v>
      </c>
      <c r="F31" t="s">
        <v>155</v>
      </c>
      <c r="G31" s="15" t="s">
        <v>90</v>
      </c>
      <c r="H31" t="s">
        <v>219</v>
      </c>
      <c r="I31" s="3" t="s">
        <v>207</v>
      </c>
      <c r="J31">
        <f t="shared" si="0"/>
        <v>180</v>
      </c>
      <c r="K31" t="s">
        <v>43</v>
      </c>
    </row>
    <row r="32" spans="1:11" x14ac:dyDescent="0.3">
      <c r="A32" t="s">
        <v>76</v>
      </c>
      <c r="B32" s="5" t="s">
        <v>74</v>
      </c>
      <c r="C32" s="4" t="s">
        <v>75</v>
      </c>
      <c r="D32" t="s">
        <v>121</v>
      </c>
      <c r="E32" t="s">
        <v>85</v>
      </c>
      <c r="F32" t="s">
        <v>153</v>
      </c>
      <c r="G32" s="15" t="s">
        <v>90</v>
      </c>
      <c r="H32" t="s">
        <v>219</v>
      </c>
      <c r="I32" s="3" t="s">
        <v>207</v>
      </c>
      <c r="J32">
        <f t="shared" si="0"/>
        <v>228</v>
      </c>
      <c r="K32" t="s">
        <v>44</v>
      </c>
    </row>
    <row r="33" spans="1:11" x14ac:dyDescent="0.3">
      <c r="A33" t="s">
        <v>76</v>
      </c>
      <c r="B33" s="5" t="s">
        <v>74</v>
      </c>
      <c r="C33" s="4" t="s">
        <v>77</v>
      </c>
      <c r="D33" t="s">
        <v>135</v>
      </c>
      <c r="E33" t="s">
        <v>87</v>
      </c>
      <c r="F33" t="s">
        <v>155</v>
      </c>
      <c r="G33" s="15" t="s">
        <v>90</v>
      </c>
      <c r="H33" t="s">
        <v>219</v>
      </c>
      <c r="I33" s="3" t="s">
        <v>207</v>
      </c>
      <c r="J33">
        <f t="shared" si="0"/>
        <v>685</v>
      </c>
      <c r="K33" t="s">
        <v>45</v>
      </c>
    </row>
    <row r="34" spans="1:11" x14ac:dyDescent="0.3">
      <c r="A34" t="s">
        <v>76</v>
      </c>
      <c r="B34" s="5" t="s">
        <v>74</v>
      </c>
      <c r="C34" s="4" t="s">
        <v>77</v>
      </c>
      <c r="D34" t="s">
        <v>150</v>
      </c>
      <c r="E34" t="s">
        <v>83</v>
      </c>
      <c r="F34" t="s">
        <v>157</v>
      </c>
      <c r="G34" s="15" t="s">
        <v>90</v>
      </c>
      <c r="H34" t="s">
        <v>219</v>
      </c>
      <c r="I34" t="s">
        <v>209</v>
      </c>
      <c r="J34">
        <f t="shared" si="0"/>
        <v>265</v>
      </c>
      <c r="K34" t="s">
        <v>46</v>
      </c>
    </row>
    <row r="35" spans="1:11" x14ac:dyDescent="0.3">
      <c r="A35" t="s">
        <v>76</v>
      </c>
      <c r="B35" s="5" t="s">
        <v>74</v>
      </c>
      <c r="C35" s="4" t="s">
        <v>77</v>
      </c>
      <c r="D35" t="s">
        <v>120</v>
      </c>
      <c r="E35" t="s">
        <v>85</v>
      </c>
      <c r="F35" t="s">
        <v>153</v>
      </c>
      <c r="G35" s="15" t="s">
        <v>90</v>
      </c>
      <c r="H35" t="s">
        <v>219</v>
      </c>
      <c r="I35" s="3" t="s">
        <v>207</v>
      </c>
      <c r="J35">
        <f t="shared" si="0"/>
        <v>228</v>
      </c>
      <c r="K35" t="s">
        <v>44</v>
      </c>
    </row>
    <row r="36" spans="1:11" x14ac:dyDescent="0.3">
      <c r="A36" t="s">
        <v>76</v>
      </c>
      <c r="B36" s="5" t="s">
        <v>74</v>
      </c>
      <c r="C36" s="4" t="s">
        <v>77</v>
      </c>
      <c r="D36" t="s">
        <v>131</v>
      </c>
      <c r="E36" t="s">
        <v>82</v>
      </c>
      <c r="F36" t="s">
        <v>155</v>
      </c>
      <c r="G36" s="15" t="s">
        <v>90</v>
      </c>
      <c r="H36" t="s">
        <v>219</v>
      </c>
      <c r="I36" s="3" t="s">
        <v>207</v>
      </c>
      <c r="J36">
        <f t="shared" si="0"/>
        <v>180</v>
      </c>
      <c r="K36" t="s">
        <v>43</v>
      </c>
    </row>
    <row r="37" spans="1:11" x14ac:dyDescent="0.3">
      <c r="A37" t="s">
        <v>79</v>
      </c>
      <c r="B37" s="5" t="s">
        <v>78</v>
      </c>
      <c r="C37" s="4" t="s">
        <v>80</v>
      </c>
      <c r="D37" t="s">
        <v>133</v>
      </c>
      <c r="E37" t="s">
        <v>89</v>
      </c>
      <c r="F37" t="s">
        <v>155</v>
      </c>
      <c r="G37" s="15" t="s">
        <v>90</v>
      </c>
      <c r="H37" t="s">
        <v>219</v>
      </c>
      <c r="I37" s="3" t="s">
        <v>207</v>
      </c>
      <c r="J37">
        <f t="shared" si="0"/>
        <v>158</v>
      </c>
      <c r="K37" t="s">
        <v>47</v>
      </c>
    </row>
    <row r="38" spans="1:11" x14ac:dyDescent="0.3">
      <c r="A38" t="s">
        <v>79</v>
      </c>
      <c r="B38" s="5" t="s">
        <v>78</v>
      </c>
      <c r="C38" s="4" t="s">
        <v>80</v>
      </c>
      <c r="D38" t="s">
        <v>134</v>
      </c>
      <c r="E38" t="s">
        <v>87</v>
      </c>
      <c r="F38" t="s">
        <v>155</v>
      </c>
      <c r="G38" s="15" t="s">
        <v>90</v>
      </c>
      <c r="H38" t="s">
        <v>219</v>
      </c>
      <c r="I38" s="3" t="s">
        <v>207</v>
      </c>
      <c r="J38">
        <f t="shared" si="0"/>
        <v>714</v>
      </c>
      <c r="K38" t="s">
        <v>48</v>
      </c>
    </row>
    <row r="39" spans="1:11" x14ac:dyDescent="0.3">
      <c r="A39" t="s">
        <v>79</v>
      </c>
      <c r="B39" s="5" t="s">
        <v>78</v>
      </c>
      <c r="C39" s="4" t="s">
        <v>80</v>
      </c>
      <c r="D39" t="s">
        <v>149</v>
      </c>
      <c r="E39" t="s">
        <v>88</v>
      </c>
      <c r="F39" t="s">
        <v>157</v>
      </c>
      <c r="G39" t="s">
        <v>90</v>
      </c>
      <c r="H39" t="s">
        <v>219</v>
      </c>
      <c r="I39" t="s">
        <v>209</v>
      </c>
      <c r="J39">
        <f t="shared" si="0"/>
        <v>182</v>
      </c>
      <c r="K39" t="s">
        <v>49</v>
      </c>
    </row>
    <row r="40" spans="1:11" x14ac:dyDescent="0.3">
      <c r="A40" t="s">
        <v>79</v>
      </c>
      <c r="B40" s="5" t="s">
        <v>78</v>
      </c>
      <c r="C40" s="4" t="s">
        <v>80</v>
      </c>
      <c r="D40" t="s">
        <v>122</v>
      </c>
      <c r="E40" t="s">
        <v>85</v>
      </c>
      <c r="F40" t="s">
        <v>153</v>
      </c>
      <c r="G40" t="s">
        <v>90</v>
      </c>
      <c r="H40" t="s">
        <v>219</v>
      </c>
      <c r="I40" s="3" t="s">
        <v>207</v>
      </c>
      <c r="J40">
        <f t="shared" si="0"/>
        <v>221</v>
      </c>
      <c r="K40" t="s">
        <v>50</v>
      </c>
    </row>
    <row r="42" spans="1:11" x14ac:dyDescent="0.3">
      <c r="A42" t="s">
        <v>221</v>
      </c>
    </row>
    <row r="43" spans="1:11" x14ac:dyDescent="0.3">
      <c r="D43">
        <f>COUNTA(D9:D40)</f>
        <v>32</v>
      </c>
    </row>
  </sheetData>
  <mergeCells count="2">
    <mergeCell ref="A1:E2"/>
    <mergeCell ref="F1:G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85" zoomScaleNormal="85" workbookViewId="0">
      <selection activeCell="A8" sqref="A8:G21"/>
    </sheetView>
  </sheetViews>
  <sheetFormatPr defaultRowHeight="16.5" x14ac:dyDescent="0.3"/>
  <cols>
    <col min="1" max="1" width="16.375" bestFit="1" customWidth="1"/>
    <col min="2" max="2" width="27" bestFit="1" customWidth="1"/>
    <col min="3" max="3" width="29.25" bestFit="1" customWidth="1"/>
    <col min="4" max="5" width="16.625" customWidth="1"/>
    <col min="6" max="6" width="25.25" bestFit="1" customWidth="1"/>
    <col min="7" max="7" width="26.375" bestFit="1" customWidth="1"/>
    <col min="8" max="8" width="32.875" bestFit="1" customWidth="1"/>
    <col min="9" max="9" width="37" bestFit="1" customWidth="1"/>
    <col min="10" max="10" width="37.75" customWidth="1"/>
    <col min="11" max="11" width="18.5" bestFit="1" customWidth="1"/>
  </cols>
  <sheetData>
    <row r="1" spans="1:12" x14ac:dyDescent="0.3">
      <c r="A1" s="34" t="s">
        <v>260</v>
      </c>
      <c r="B1" s="35"/>
      <c r="C1" s="35"/>
      <c r="D1" s="35"/>
      <c r="E1" s="35"/>
      <c r="F1" s="37" t="s">
        <v>261</v>
      </c>
      <c r="G1" s="38"/>
    </row>
    <row r="2" spans="1:12" x14ac:dyDescent="0.3">
      <c r="A2" s="36"/>
      <c r="B2" s="36"/>
      <c r="C2" s="36"/>
      <c r="D2" s="36"/>
      <c r="E2" s="36"/>
      <c r="F2" s="39"/>
      <c r="G2" s="39"/>
    </row>
    <row r="5" spans="1:12" x14ac:dyDescent="0.3">
      <c r="A5" s="1" t="s">
        <v>257</v>
      </c>
    </row>
    <row r="7" spans="1:12" x14ac:dyDescent="0.3">
      <c r="J7" s="14"/>
    </row>
    <row r="8" spans="1:12" s="2" customFormat="1" x14ac:dyDescent="0.3">
      <c r="A8" s="2" t="s">
        <v>6</v>
      </c>
      <c r="B8" s="2" t="s">
        <v>3</v>
      </c>
      <c r="C8" s="2" t="s">
        <v>4</v>
      </c>
      <c r="D8" s="2" t="s">
        <v>0</v>
      </c>
      <c r="E8" s="2" t="s">
        <v>51</v>
      </c>
      <c r="F8" s="2" t="s">
        <v>215</v>
      </c>
      <c r="G8" s="2" t="s">
        <v>216</v>
      </c>
      <c r="H8" s="2" t="s">
        <v>217</v>
      </c>
      <c r="I8" s="2" t="s">
        <v>218</v>
      </c>
      <c r="J8" s="2" t="s">
        <v>220</v>
      </c>
      <c r="K8" s="2" t="s">
        <v>1</v>
      </c>
      <c r="L8" s="2" t="s">
        <v>2</v>
      </c>
    </row>
    <row r="9" spans="1:12" x14ac:dyDescent="0.3">
      <c r="A9" t="s">
        <v>213</v>
      </c>
      <c r="B9" s="5" t="s">
        <v>9</v>
      </c>
      <c r="D9" t="s">
        <v>52</v>
      </c>
      <c r="E9" t="s">
        <v>55</v>
      </c>
      <c r="F9" t="s">
        <v>62</v>
      </c>
      <c r="G9" t="s">
        <v>153</v>
      </c>
      <c r="H9" t="s">
        <v>90</v>
      </c>
      <c r="I9" t="s">
        <v>222</v>
      </c>
      <c r="J9" s="3" t="s">
        <v>207</v>
      </c>
      <c r="K9">
        <f>LEN(L9)</f>
        <v>265</v>
      </c>
      <c r="L9" t="s">
        <v>11</v>
      </c>
    </row>
    <row r="10" spans="1:12" x14ac:dyDescent="0.3">
      <c r="A10" t="s">
        <v>213</v>
      </c>
      <c r="B10" s="5" t="s">
        <v>9</v>
      </c>
      <c r="D10" t="s">
        <v>53</v>
      </c>
      <c r="E10" t="s">
        <v>56</v>
      </c>
      <c r="F10" t="s">
        <v>81</v>
      </c>
      <c r="G10" t="s">
        <v>153</v>
      </c>
      <c r="H10" t="s">
        <v>90</v>
      </c>
      <c r="I10" t="s">
        <v>222</v>
      </c>
      <c r="J10" s="3" t="s">
        <v>207</v>
      </c>
      <c r="K10">
        <f t="shared" ref="K10:K18" si="0">LEN(L10)</f>
        <v>260</v>
      </c>
      <c r="L10" t="s">
        <v>12</v>
      </c>
    </row>
    <row r="11" spans="1:12" x14ac:dyDescent="0.3">
      <c r="A11" t="s">
        <v>213</v>
      </c>
      <c r="B11" s="5" t="s">
        <v>9</v>
      </c>
      <c r="D11" t="s">
        <v>124</v>
      </c>
      <c r="F11" t="s">
        <v>64</v>
      </c>
      <c r="G11" t="s">
        <v>154</v>
      </c>
      <c r="H11" s="15" t="s">
        <v>111</v>
      </c>
      <c r="I11" t="s">
        <v>222</v>
      </c>
      <c r="J11" s="3" t="s">
        <v>208</v>
      </c>
      <c r="K11">
        <f t="shared" si="0"/>
        <v>98</v>
      </c>
      <c r="L11" t="s">
        <v>13</v>
      </c>
    </row>
    <row r="12" spans="1:12" x14ac:dyDescent="0.3">
      <c r="A12" t="s">
        <v>213</v>
      </c>
      <c r="B12" s="5" t="s">
        <v>9</v>
      </c>
      <c r="D12" t="s">
        <v>54</v>
      </c>
      <c r="E12" t="s">
        <v>57</v>
      </c>
      <c r="F12" t="s">
        <v>63</v>
      </c>
      <c r="G12" t="s">
        <v>153</v>
      </c>
      <c r="H12" s="16" t="s">
        <v>90</v>
      </c>
      <c r="I12" t="s">
        <v>222</v>
      </c>
      <c r="J12" s="3" t="s">
        <v>207</v>
      </c>
      <c r="K12">
        <f t="shared" si="0"/>
        <v>185</v>
      </c>
      <c r="L12" t="s">
        <v>14</v>
      </c>
    </row>
    <row r="13" spans="1:12" x14ac:dyDescent="0.3">
      <c r="A13" t="s">
        <v>213</v>
      </c>
      <c r="B13" s="5" t="s">
        <v>9</v>
      </c>
      <c r="D13" t="s">
        <v>138</v>
      </c>
      <c r="E13" t="s">
        <v>58</v>
      </c>
      <c r="F13" t="s">
        <v>65</v>
      </c>
      <c r="G13" t="s">
        <v>155</v>
      </c>
      <c r="H13" s="16" t="s">
        <v>90</v>
      </c>
      <c r="I13" t="s">
        <v>222</v>
      </c>
      <c r="J13" s="3" t="s">
        <v>207</v>
      </c>
      <c r="K13">
        <f t="shared" si="0"/>
        <v>185</v>
      </c>
      <c r="L13" t="s">
        <v>15</v>
      </c>
    </row>
    <row r="14" spans="1:12" x14ac:dyDescent="0.3">
      <c r="A14" t="s">
        <v>213</v>
      </c>
      <c r="B14" s="5" t="s">
        <v>9</v>
      </c>
      <c r="D14" t="s">
        <v>125</v>
      </c>
      <c r="E14" t="s">
        <v>59</v>
      </c>
      <c r="F14" t="s">
        <v>66</v>
      </c>
      <c r="G14" t="s">
        <v>154</v>
      </c>
      <c r="H14" s="16" t="s">
        <v>112</v>
      </c>
      <c r="I14" t="s">
        <v>222</v>
      </c>
      <c r="J14" s="3" t="s">
        <v>207</v>
      </c>
      <c r="K14">
        <f t="shared" si="0"/>
        <v>193</v>
      </c>
      <c r="L14" t="s">
        <v>16</v>
      </c>
    </row>
    <row r="15" spans="1:12" x14ac:dyDescent="0.3">
      <c r="A15" t="s">
        <v>213</v>
      </c>
      <c r="B15" s="5" t="s">
        <v>9</v>
      </c>
      <c r="D15" t="s">
        <v>140</v>
      </c>
      <c r="E15" t="s">
        <v>60</v>
      </c>
      <c r="F15" t="s">
        <v>63</v>
      </c>
      <c r="G15" t="s">
        <v>156</v>
      </c>
      <c r="H15" s="16" t="s">
        <v>90</v>
      </c>
      <c r="I15" t="s">
        <v>222</v>
      </c>
      <c r="J15" s="3" t="s">
        <v>210</v>
      </c>
      <c r="K15">
        <f t="shared" si="0"/>
        <v>128</v>
      </c>
      <c r="L15" t="s">
        <v>17</v>
      </c>
    </row>
    <row r="16" spans="1:12" x14ac:dyDescent="0.3">
      <c r="A16" t="s">
        <v>213</v>
      </c>
      <c r="B16" s="5" t="s">
        <v>9</v>
      </c>
      <c r="D16" t="s">
        <v>123</v>
      </c>
      <c r="F16" t="s">
        <v>63</v>
      </c>
      <c r="G16" t="s">
        <v>153</v>
      </c>
      <c r="H16" s="16" t="s">
        <v>111</v>
      </c>
      <c r="I16" t="s">
        <v>222</v>
      </c>
      <c r="J16" s="3" t="s">
        <v>207</v>
      </c>
      <c r="K16">
        <f t="shared" si="0"/>
        <v>163</v>
      </c>
      <c r="L16" t="s">
        <v>18</v>
      </c>
    </row>
    <row r="17" spans="1:12" x14ac:dyDescent="0.3">
      <c r="A17" t="s">
        <v>213</v>
      </c>
      <c r="B17" s="5" t="s">
        <v>9</v>
      </c>
      <c r="D17" t="s">
        <v>137</v>
      </c>
      <c r="F17" t="s">
        <v>67</v>
      </c>
      <c r="G17" t="s">
        <v>155</v>
      </c>
      <c r="H17" s="16" t="s">
        <v>111</v>
      </c>
      <c r="I17" t="s">
        <v>222</v>
      </c>
      <c r="J17" s="3" t="s">
        <v>207</v>
      </c>
      <c r="K17">
        <f t="shared" si="0"/>
        <v>151</v>
      </c>
      <c r="L17" t="s">
        <v>19</v>
      </c>
    </row>
    <row r="18" spans="1:12" x14ac:dyDescent="0.3">
      <c r="A18" t="s">
        <v>213</v>
      </c>
      <c r="B18" s="5" t="s">
        <v>9</v>
      </c>
      <c r="D18" t="s">
        <v>139</v>
      </c>
      <c r="E18" t="s">
        <v>61</v>
      </c>
      <c r="F18" t="s">
        <v>65</v>
      </c>
      <c r="G18" t="s">
        <v>156</v>
      </c>
      <c r="H18" t="s">
        <v>90</v>
      </c>
      <c r="I18" t="s">
        <v>222</v>
      </c>
      <c r="J18" s="3" t="s">
        <v>207</v>
      </c>
      <c r="K18">
        <f t="shared" si="0"/>
        <v>186</v>
      </c>
      <c r="L18" t="s">
        <v>20</v>
      </c>
    </row>
    <row r="19" spans="1:12" x14ac:dyDescent="0.3">
      <c r="B19" s="6"/>
    </row>
    <row r="20" spans="1:12" x14ac:dyDescent="0.3">
      <c r="A20" t="s">
        <v>221</v>
      </c>
    </row>
    <row r="21" spans="1:12" x14ac:dyDescent="0.3">
      <c r="D21">
        <f>COUNTA(D9:D18)</f>
        <v>10</v>
      </c>
    </row>
  </sheetData>
  <mergeCells count="2">
    <mergeCell ref="A1:E2"/>
    <mergeCell ref="F1:G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70" zoomScaleNormal="70" workbookViewId="0">
      <selection sqref="A1:G2"/>
    </sheetView>
  </sheetViews>
  <sheetFormatPr defaultRowHeight="16.5" x14ac:dyDescent="0.3"/>
  <cols>
    <col min="1" max="1" width="16.375" bestFit="1" customWidth="1"/>
    <col min="2" max="2" width="27" bestFit="1" customWidth="1"/>
    <col min="3" max="3" width="29.25" bestFit="1" customWidth="1"/>
    <col min="4" max="4" width="25.25" bestFit="1" customWidth="1"/>
    <col min="5" max="5" width="16.625" customWidth="1"/>
    <col min="6" max="6" width="20.625" bestFit="1" customWidth="1"/>
    <col min="7" max="7" width="26.375" bestFit="1" customWidth="1"/>
    <col min="8" max="8" width="32.875" bestFit="1" customWidth="1"/>
    <col min="9" max="9" width="37" bestFit="1" customWidth="1"/>
    <col min="10" max="10" width="37.75" customWidth="1"/>
    <col min="11" max="11" width="18.5" bestFit="1" customWidth="1"/>
  </cols>
  <sheetData>
    <row r="1" spans="1:12" x14ac:dyDescent="0.3">
      <c r="A1" s="34" t="s">
        <v>260</v>
      </c>
      <c r="B1" s="35"/>
      <c r="C1" s="35"/>
      <c r="D1" s="35"/>
      <c r="E1" s="35"/>
      <c r="F1" s="37" t="s">
        <v>261</v>
      </c>
      <c r="G1" s="38"/>
    </row>
    <row r="2" spans="1:12" x14ac:dyDescent="0.3">
      <c r="A2" s="36"/>
      <c r="B2" s="36"/>
      <c r="C2" s="36"/>
      <c r="D2" s="36"/>
      <c r="E2" s="36"/>
      <c r="F2" s="39"/>
      <c r="G2" s="39"/>
    </row>
    <row r="5" spans="1:12" x14ac:dyDescent="0.3">
      <c r="A5" s="1" t="s">
        <v>259</v>
      </c>
    </row>
    <row r="9" spans="1:12" x14ac:dyDescent="0.3">
      <c r="J9" s="14"/>
    </row>
    <row r="10" spans="1:12" s="2" customFormat="1" x14ac:dyDescent="0.3">
      <c r="A10" s="2" t="s">
        <v>6</v>
      </c>
      <c r="B10" s="2" t="s">
        <v>3</v>
      </c>
      <c r="C10" s="2" t="s">
        <v>4</v>
      </c>
      <c r="D10" s="2" t="s">
        <v>0</v>
      </c>
      <c r="E10" s="2" t="s">
        <v>51</v>
      </c>
      <c r="F10" s="2" t="s">
        <v>215</v>
      </c>
      <c r="G10" s="2" t="s">
        <v>216</v>
      </c>
      <c r="H10" s="2" t="s">
        <v>217</v>
      </c>
      <c r="I10" s="2" t="s">
        <v>218</v>
      </c>
      <c r="J10" s="2" t="s">
        <v>220</v>
      </c>
      <c r="K10" s="2" t="s">
        <v>1</v>
      </c>
      <c r="L10" s="2" t="s">
        <v>2</v>
      </c>
    </row>
    <row r="11" spans="1:12" x14ac:dyDescent="0.3">
      <c r="A11" t="s">
        <v>212</v>
      </c>
      <c r="B11" s="5" t="s">
        <v>110</v>
      </c>
      <c r="C11" t="s">
        <v>211</v>
      </c>
      <c r="D11" t="s">
        <v>100</v>
      </c>
      <c r="F11" t="s">
        <v>63</v>
      </c>
      <c r="G11" t="s">
        <v>156</v>
      </c>
      <c r="H11" t="s">
        <v>90</v>
      </c>
      <c r="I11" t="s">
        <v>222</v>
      </c>
      <c r="J11" s="3" t="s">
        <v>207</v>
      </c>
      <c r="K11">
        <f>LEN(L11)</f>
        <v>652</v>
      </c>
      <c r="L11" t="s">
        <v>91</v>
      </c>
    </row>
    <row r="12" spans="1:12" x14ac:dyDescent="0.3">
      <c r="A12" t="s">
        <v>212</v>
      </c>
      <c r="B12" s="5" t="s">
        <v>110</v>
      </c>
      <c r="C12" t="s">
        <v>211</v>
      </c>
      <c r="D12" t="s">
        <v>101</v>
      </c>
      <c r="E12" t="s">
        <v>108</v>
      </c>
      <c r="F12" t="s">
        <v>62</v>
      </c>
      <c r="G12" t="s">
        <v>153</v>
      </c>
      <c r="H12" t="s">
        <v>90</v>
      </c>
      <c r="I12" t="s">
        <v>222</v>
      </c>
      <c r="J12" s="3" t="s">
        <v>207</v>
      </c>
      <c r="K12">
        <f t="shared" ref="K12:K18" si="0">LEN(L12)</f>
        <v>290</v>
      </c>
      <c r="L12" t="s">
        <v>92</v>
      </c>
    </row>
    <row r="13" spans="1:12" x14ac:dyDescent="0.3">
      <c r="A13" t="s">
        <v>212</v>
      </c>
      <c r="B13" s="5" t="s">
        <v>110</v>
      </c>
      <c r="C13" t="s">
        <v>211</v>
      </c>
      <c r="D13" t="s">
        <v>102</v>
      </c>
      <c r="E13" t="s">
        <v>113</v>
      </c>
      <c r="F13" t="s">
        <v>109</v>
      </c>
      <c r="G13" t="s">
        <v>154</v>
      </c>
      <c r="H13" s="15" t="s">
        <v>111</v>
      </c>
      <c r="I13" t="s">
        <v>222</v>
      </c>
      <c r="J13" s="3" t="s">
        <v>208</v>
      </c>
      <c r="K13">
        <f t="shared" si="0"/>
        <v>92</v>
      </c>
      <c r="L13" t="s">
        <v>93</v>
      </c>
    </row>
    <row r="14" spans="1:12" x14ac:dyDescent="0.3">
      <c r="A14" t="s">
        <v>212</v>
      </c>
      <c r="B14" s="5" t="s">
        <v>110</v>
      </c>
      <c r="C14" t="s">
        <v>211</v>
      </c>
      <c r="D14" t="s">
        <v>103</v>
      </c>
      <c r="F14" t="s">
        <v>99</v>
      </c>
      <c r="G14" t="s">
        <v>156</v>
      </c>
      <c r="H14" t="s">
        <v>90</v>
      </c>
      <c r="I14" t="s">
        <v>222</v>
      </c>
      <c r="J14" s="3" t="s">
        <v>207</v>
      </c>
      <c r="K14">
        <f t="shared" si="0"/>
        <v>326</v>
      </c>
      <c r="L14" t="s">
        <v>94</v>
      </c>
    </row>
    <row r="15" spans="1:12" x14ac:dyDescent="0.3">
      <c r="A15" t="s">
        <v>212</v>
      </c>
      <c r="B15" s="5" t="s">
        <v>110</v>
      </c>
      <c r="C15" t="s">
        <v>211</v>
      </c>
      <c r="D15" t="s">
        <v>104</v>
      </c>
      <c r="E15" t="s">
        <v>114</v>
      </c>
      <c r="F15" t="s">
        <v>99</v>
      </c>
      <c r="G15" t="s">
        <v>156</v>
      </c>
      <c r="H15" t="s">
        <v>90</v>
      </c>
      <c r="I15" t="s">
        <v>222</v>
      </c>
      <c r="J15" s="3" t="s">
        <v>210</v>
      </c>
      <c r="K15">
        <f t="shared" si="0"/>
        <v>151</v>
      </c>
      <c r="L15" t="s">
        <v>95</v>
      </c>
    </row>
    <row r="16" spans="1:12" x14ac:dyDescent="0.3">
      <c r="A16" t="s">
        <v>212</v>
      </c>
      <c r="B16" s="5" t="s">
        <v>110</v>
      </c>
      <c r="C16" t="s">
        <v>211</v>
      </c>
      <c r="D16" t="s">
        <v>105</v>
      </c>
      <c r="E16" t="s">
        <v>115</v>
      </c>
      <c r="F16" t="s">
        <v>63</v>
      </c>
      <c r="G16" t="s">
        <v>156</v>
      </c>
      <c r="H16" t="s">
        <v>90</v>
      </c>
      <c r="I16" t="s">
        <v>222</v>
      </c>
      <c r="J16" s="3" t="s">
        <v>210</v>
      </c>
      <c r="K16">
        <f t="shared" si="0"/>
        <v>164</v>
      </c>
      <c r="L16" t="s">
        <v>96</v>
      </c>
    </row>
    <row r="17" spans="1:12" x14ac:dyDescent="0.3">
      <c r="A17" t="s">
        <v>212</v>
      </c>
      <c r="B17" s="5" t="s">
        <v>110</v>
      </c>
      <c r="C17" t="s">
        <v>211</v>
      </c>
      <c r="D17" t="s">
        <v>106</v>
      </c>
      <c r="E17" t="s">
        <v>116</v>
      </c>
      <c r="F17" t="s">
        <v>63</v>
      </c>
      <c r="G17" t="s">
        <v>156</v>
      </c>
      <c r="H17" t="s">
        <v>90</v>
      </c>
      <c r="I17" t="s">
        <v>222</v>
      </c>
      <c r="J17" s="3" t="s">
        <v>210</v>
      </c>
      <c r="K17">
        <f t="shared" si="0"/>
        <v>164</v>
      </c>
      <c r="L17" t="s">
        <v>97</v>
      </c>
    </row>
    <row r="18" spans="1:12" x14ac:dyDescent="0.3">
      <c r="A18" t="s">
        <v>212</v>
      </c>
      <c r="B18" s="5" t="s">
        <v>110</v>
      </c>
      <c r="C18" t="s">
        <v>211</v>
      </c>
      <c r="D18" t="s">
        <v>107</v>
      </c>
      <c r="E18" t="s">
        <v>117</v>
      </c>
      <c r="F18" t="s">
        <v>99</v>
      </c>
      <c r="G18" t="s">
        <v>156</v>
      </c>
      <c r="H18" t="s">
        <v>90</v>
      </c>
      <c r="I18" t="s">
        <v>222</v>
      </c>
      <c r="J18" s="3" t="s">
        <v>210</v>
      </c>
      <c r="K18">
        <f t="shared" si="0"/>
        <v>172</v>
      </c>
      <c r="L18" t="s">
        <v>98</v>
      </c>
    </row>
    <row r="19" spans="1:12" x14ac:dyDescent="0.3">
      <c r="J19" s="3"/>
    </row>
    <row r="20" spans="1:12" x14ac:dyDescent="0.3">
      <c r="A20" t="s">
        <v>221</v>
      </c>
    </row>
    <row r="21" spans="1:12" x14ac:dyDescent="0.3">
      <c r="D21">
        <f>COUNTA(D11:D18)</f>
        <v>8</v>
      </c>
    </row>
  </sheetData>
  <mergeCells count="2">
    <mergeCell ref="A1:E2"/>
    <mergeCell ref="F1:G2"/>
  </mergeCells>
  <phoneticPr fontId="3" type="noConversion"/>
  <hyperlinks>
    <hyperlink ref="J9" r:id="rId1" display="http://www.softberry.com/berry.phtml?topic=protcomppl&amp;group=programs&amp;subgroup=proloc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0"/>
  <sheetViews>
    <sheetView zoomScale="70" zoomScaleNormal="70" workbookViewId="0">
      <selection activeCell="F4" sqref="F4"/>
    </sheetView>
  </sheetViews>
  <sheetFormatPr defaultColWidth="8.75" defaultRowHeight="16.5" x14ac:dyDescent="0.3"/>
  <cols>
    <col min="1" max="1" width="30.375" style="17" bestFit="1" customWidth="1"/>
    <col min="2" max="51" width="10.75" style="17" customWidth="1"/>
    <col min="52" max="16384" width="8.75" style="17"/>
  </cols>
  <sheetData>
    <row r="1" spans="1:52" ht="16.5" customHeight="1" x14ac:dyDescent="0.3">
      <c r="A1" s="34" t="s">
        <v>260</v>
      </c>
      <c r="B1" s="34"/>
      <c r="C1" s="34"/>
      <c r="D1" s="34"/>
      <c r="E1" s="34"/>
      <c r="F1" s="37" t="s">
        <v>261</v>
      </c>
      <c r="G1" s="37"/>
    </row>
    <row r="2" spans="1:52" x14ac:dyDescent="0.3">
      <c r="A2" s="40"/>
      <c r="B2" s="40"/>
      <c r="C2" s="40"/>
      <c r="D2" s="40"/>
      <c r="E2" s="40"/>
      <c r="F2" s="41"/>
      <c r="G2" s="41"/>
    </row>
    <row r="3" spans="1:52" x14ac:dyDescent="0.3">
      <c r="A3" s="20"/>
    </row>
    <row r="4" spans="1:52" x14ac:dyDescent="0.3">
      <c r="A4" s="20"/>
    </row>
    <row r="5" spans="1:52" x14ac:dyDescent="0.25">
      <c r="A5" s="1" t="s">
        <v>254</v>
      </c>
    </row>
    <row r="6" spans="1:52" x14ac:dyDescent="0.3">
      <c r="A6" s="20"/>
    </row>
    <row r="7" spans="1:52" x14ac:dyDescent="0.3">
      <c r="A7" s="20"/>
    </row>
    <row r="8" spans="1:52" x14ac:dyDescent="0.3">
      <c r="A8" s="20"/>
    </row>
    <row r="10" spans="1:52" x14ac:dyDescent="0.3">
      <c r="B10" s="17" t="s">
        <v>52</v>
      </c>
      <c r="C10" s="17" t="s">
        <v>53</v>
      </c>
      <c r="D10" s="17" t="s">
        <v>223</v>
      </c>
      <c r="E10" s="17" t="s">
        <v>54</v>
      </c>
      <c r="F10" s="17" t="s">
        <v>224</v>
      </c>
      <c r="G10" s="17" t="s">
        <v>225</v>
      </c>
      <c r="H10" s="17" t="s">
        <v>226</v>
      </c>
      <c r="I10" s="17" t="s">
        <v>227</v>
      </c>
      <c r="J10" s="17" t="s">
        <v>228</v>
      </c>
      <c r="K10" s="17" t="s">
        <v>229</v>
      </c>
      <c r="L10" s="21" t="s">
        <v>183</v>
      </c>
      <c r="M10" s="21" t="s">
        <v>184</v>
      </c>
      <c r="N10" s="21" t="s">
        <v>185</v>
      </c>
      <c r="O10" s="21" t="s">
        <v>10</v>
      </c>
      <c r="P10" s="21" t="s">
        <v>25</v>
      </c>
      <c r="Q10" s="21" t="s">
        <v>230</v>
      </c>
      <c r="R10" s="21" t="s">
        <v>231</v>
      </c>
      <c r="S10" s="21" t="s">
        <v>232</v>
      </c>
      <c r="T10" s="21" t="s">
        <v>233</v>
      </c>
      <c r="U10" s="21" t="s">
        <v>234</v>
      </c>
      <c r="V10" s="21" t="s">
        <v>235</v>
      </c>
      <c r="W10" s="21" t="s">
        <v>236</v>
      </c>
      <c r="X10" s="21" t="s">
        <v>237</v>
      </c>
      <c r="Y10" s="21" t="s">
        <v>238</v>
      </c>
      <c r="Z10" s="21" t="s">
        <v>32</v>
      </c>
      <c r="AA10" s="21" t="s">
        <v>239</v>
      </c>
      <c r="AB10" s="21" t="s">
        <v>240</v>
      </c>
      <c r="AC10" s="21" t="s">
        <v>241</v>
      </c>
      <c r="AD10" s="21" t="s">
        <v>242</v>
      </c>
      <c r="AE10" s="21" t="s">
        <v>38</v>
      </c>
      <c r="AF10" s="21" t="s">
        <v>40</v>
      </c>
      <c r="AG10" s="21" t="s">
        <v>243</v>
      </c>
      <c r="AH10" s="21" t="s">
        <v>244</v>
      </c>
      <c r="AI10" s="21" t="s">
        <v>245</v>
      </c>
      <c r="AJ10" s="21" t="s">
        <v>246</v>
      </c>
      <c r="AK10" s="21" t="s">
        <v>247</v>
      </c>
      <c r="AL10" s="21" t="s">
        <v>248</v>
      </c>
      <c r="AM10" s="21" t="s">
        <v>249</v>
      </c>
      <c r="AN10" s="21" t="s">
        <v>250</v>
      </c>
      <c r="AO10" s="21" t="s">
        <v>251</v>
      </c>
      <c r="AP10" s="21" t="s">
        <v>252</v>
      </c>
      <c r="AQ10" s="21" t="s">
        <v>253</v>
      </c>
      <c r="AR10" s="25" t="s">
        <v>100</v>
      </c>
      <c r="AS10" s="26" t="s">
        <v>101</v>
      </c>
      <c r="AT10" s="26" t="s">
        <v>102</v>
      </c>
      <c r="AU10" s="26" t="s">
        <v>103</v>
      </c>
      <c r="AV10" s="26" t="s">
        <v>104</v>
      </c>
      <c r="AW10" s="26" t="s">
        <v>105</v>
      </c>
      <c r="AX10" s="26" t="s">
        <v>106</v>
      </c>
      <c r="AY10" s="26" t="s">
        <v>107</v>
      </c>
      <c r="AZ10" s="21"/>
    </row>
    <row r="11" spans="1:52" x14ac:dyDescent="0.3">
      <c r="A11" s="17" t="s">
        <v>52</v>
      </c>
      <c r="B11" s="18">
        <v>1</v>
      </c>
    </row>
    <row r="12" spans="1:52" x14ac:dyDescent="0.3">
      <c r="A12" s="17" t="s">
        <v>53</v>
      </c>
      <c r="B12" s="18">
        <v>0.61</v>
      </c>
      <c r="C12" s="18">
        <v>1</v>
      </c>
    </row>
    <row r="13" spans="1:52" x14ac:dyDescent="0.3">
      <c r="A13" s="17" t="s">
        <v>223</v>
      </c>
      <c r="B13" s="18">
        <v>0.1</v>
      </c>
      <c r="C13" s="18">
        <v>0.1</v>
      </c>
      <c r="D13" s="18">
        <v>1</v>
      </c>
    </row>
    <row r="14" spans="1:52" x14ac:dyDescent="0.3">
      <c r="A14" s="17" t="s">
        <v>54</v>
      </c>
      <c r="B14" s="18">
        <v>0.44</v>
      </c>
      <c r="C14" s="18">
        <v>0.45</v>
      </c>
      <c r="D14" s="18">
        <v>0.13</v>
      </c>
      <c r="E14" s="18">
        <v>1</v>
      </c>
    </row>
    <row r="15" spans="1:52" x14ac:dyDescent="0.3">
      <c r="A15" s="17" t="s">
        <v>224</v>
      </c>
      <c r="B15" s="18">
        <v>0.18</v>
      </c>
      <c r="C15" s="18">
        <v>0.16</v>
      </c>
      <c r="D15" s="18">
        <v>0.11</v>
      </c>
      <c r="E15" s="18">
        <v>0.22</v>
      </c>
      <c r="F15" s="18">
        <v>1</v>
      </c>
    </row>
    <row r="16" spans="1:52" x14ac:dyDescent="0.3">
      <c r="A16" s="17" t="s">
        <v>225</v>
      </c>
      <c r="B16" s="18">
        <v>0.14000000000000001</v>
      </c>
      <c r="C16" s="18">
        <v>0.12</v>
      </c>
      <c r="D16" s="18">
        <v>0.1</v>
      </c>
      <c r="E16" s="18">
        <v>0.16</v>
      </c>
      <c r="F16" s="18">
        <v>0.19</v>
      </c>
      <c r="G16" s="18">
        <v>1</v>
      </c>
    </row>
    <row r="17" spans="1:42" x14ac:dyDescent="0.3">
      <c r="A17" s="17" t="s">
        <v>226</v>
      </c>
      <c r="B17" s="18">
        <v>0.16</v>
      </c>
      <c r="C17" s="18">
        <v>0.16</v>
      </c>
      <c r="D17" s="18">
        <v>0.16</v>
      </c>
      <c r="E17" s="18">
        <v>0.21</v>
      </c>
      <c r="F17" s="18">
        <v>0.25</v>
      </c>
      <c r="G17" s="18">
        <v>0.22</v>
      </c>
      <c r="H17" s="18">
        <v>1</v>
      </c>
      <c r="M17" s="18"/>
    </row>
    <row r="18" spans="1:42" x14ac:dyDescent="0.3">
      <c r="A18" s="17" t="s">
        <v>227</v>
      </c>
      <c r="B18" s="18">
        <v>0.21</v>
      </c>
      <c r="C18" s="18">
        <v>0.23</v>
      </c>
      <c r="D18" s="18">
        <v>0.12</v>
      </c>
      <c r="E18" s="18">
        <v>0.23</v>
      </c>
      <c r="F18" s="18">
        <v>0.17</v>
      </c>
      <c r="G18" s="18">
        <v>0.13</v>
      </c>
      <c r="H18" s="18">
        <v>0.2</v>
      </c>
      <c r="I18" s="18">
        <v>1</v>
      </c>
      <c r="M18" s="18"/>
    </row>
    <row r="19" spans="1:42" x14ac:dyDescent="0.3">
      <c r="A19" s="17" t="s">
        <v>228</v>
      </c>
      <c r="B19" s="18">
        <v>0.11</v>
      </c>
      <c r="C19" s="18">
        <v>0.11</v>
      </c>
      <c r="D19" s="18">
        <v>0.14000000000000001</v>
      </c>
      <c r="E19" s="18">
        <v>0.13</v>
      </c>
      <c r="F19" s="18">
        <v>0.28999999999999998</v>
      </c>
      <c r="G19" s="18">
        <v>0.16</v>
      </c>
      <c r="H19" s="18">
        <v>0.22</v>
      </c>
      <c r="I19" s="18">
        <v>0.15</v>
      </c>
      <c r="J19" s="18">
        <v>1</v>
      </c>
    </row>
    <row r="20" spans="1:42" x14ac:dyDescent="0.3">
      <c r="A20" s="17" t="s">
        <v>229</v>
      </c>
      <c r="B20" s="18">
        <v>0.14000000000000001</v>
      </c>
      <c r="C20" s="18">
        <v>0.15</v>
      </c>
      <c r="D20" s="18">
        <v>0.14000000000000001</v>
      </c>
      <c r="E20" s="18">
        <v>0.16</v>
      </c>
      <c r="F20" s="18">
        <v>0.28999999999999998</v>
      </c>
      <c r="G20" s="18">
        <v>0.19</v>
      </c>
      <c r="H20" s="18">
        <v>0.38</v>
      </c>
      <c r="I20" s="18">
        <v>0.14000000000000001</v>
      </c>
      <c r="J20" s="18">
        <v>0.22</v>
      </c>
      <c r="K20" s="18">
        <v>1</v>
      </c>
    </row>
    <row r="21" spans="1:42" s="21" customFormat="1" x14ac:dyDescent="0.3">
      <c r="A21" s="21" t="s">
        <v>183</v>
      </c>
      <c r="B21" s="19">
        <v>0.16</v>
      </c>
      <c r="C21" s="19">
        <v>0.14000000000000001</v>
      </c>
      <c r="D21" s="19">
        <v>0.13</v>
      </c>
      <c r="E21" s="19">
        <v>0.18</v>
      </c>
      <c r="F21" s="19">
        <v>0.41</v>
      </c>
      <c r="G21" s="19">
        <v>0.18</v>
      </c>
      <c r="H21" s="19">
        <v>0.35</v>
      </c>
      <c r="I21" s="19">
        <v>0.18</v>
      </c>
      <c r="J21" s="19">
        <v>0.32</v>
      </c>
      <c r="K21" s="19">
        <v>0.35</v>
      </c>
      <c r="L21" s="19">
        <v>1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spans="1:42" s="21" customFormat="1" x14ac:dyDescent="0.3">
      <c r="A22" s="21" t="s">
        <v>184</v>
      </c>
      <c r="B22" s="19">
        <v>0.16</v>
      </c>
      <c r="C22" s="19">
        <v>0.14000000000000001</v>
      </c>
      <c r="D22" s="19">
        <v>0.11</v>
      </c>
      <c r="E22" s="19">
        <v>0.18</v>
      </c>
      <c r="F22" s="19">
        <v>0.31</v>
      </c>
      <c r="G22" s="19">
        <v>0.23</v>
      </c>
      <c r="H22" s="19">
        <v>0.34</v>
      </c>
      <c r="I22" s="19">
        <v>0.16</v>
      </c>
      <c r="J22" s="19">
        <v>0.22</v>
      </c>
      <c r="K22" s="19">
        <v>0.45</v>
      </c>
      <c r="L22" s="19">
        <v>0.33</v>
      </c>
      <c r="M22" s="19">
        <v>1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spans="1:42" s="21" customFormat="1" x14ac:dyDescent="0.3">
      <c r="A23" s="21" t="s">
        <v>185</v>
      </c>
      <c r="B23" s="19">
        <v>0.09</v>
      </c>
      <c r="C23" s="19">
        <v>0.08</v>
      </c>
      <c r="D23" s="19">
        <v>0.11</v>
      </c>
      <c r="E23" s="19">
        <v>0.11</v>
      </c>
      <c r="F23" s="19">
        <v>0.15</v>
      </c>
      <c r="G23" s="19">
        <v>0.13</v>
      </c>
      <c r="H23" s="19">
        <v>0.23</v>
      </c>
      <c r="I23" s="19">
        <v>0.1</v>
      </c>
      <c r="J23" s="19">
        <v>0.16</v>
      </c>
      <c r="K23" s="19">
        <v>0.19</v>
      </c>
      <c r="L23" s="19">
        <v>0.18</v>
      </c>
      <c r="M23" s="19">
        <v>0.28999999999999998</v>
      </c>
      <c r="N23" s="19">
        <v>1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spans="1:42" s="21" customFormat="1" x14ac:dyDescent="0.3">
      <c r="A24" s="21" t="s">
        <v>10</v>
      </c>
      <c r="B24" s="19">
        <v>0.37</v>
      </c>
      <c r="C24" s="19">
        <v>0.35</v>
      </c>
      <c r="D24" s="19">
        <v>0.12</v>
      </c>
      <c r="E24" s="19">
        <v>0.34</v>
      </c>
      <c r="F24" s="19">
        <v>0.18</v>
      </c>
      <c r="G24" s="19">
        <v>0.14000000000000001</v>
      </c>
      <c r="H24" s="19">
        <v>0.17</v>
      </c>
      <c r="I24" s="19">
        <v>0.26</v>
      </c>
      <c r="J24" s="19">
        <v>0.12</v>
      </c>
      <c r="K24" s="19">
        <v>0.15</v>
      </c>
      <c r="L24" s="19">
        <v>0.16</v>
      </c>
      <c r="M24" s="19">
        <v>0.15</v>
      </c>
      <c r="N24" s="19">
        <v>0.1</v>
      </c>
      <c r="O24" s="19">
        <v>1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spans="1:42" s="21" customFormat="1" x14ac:dyDescent="0.3">
      <c r="A25" s="21" t="s">
        <v>25</v>
      </c>
      <c r="B25" s="19">
        <v>0.37</v>
      </c>
      <c r="C25" s="19">
        <v>0.35</v>
      </c>
      <c r="D25" s="19">
        <v>0.12</v>
      </c>
      <c r="E25" s="19">
        <v>0.34</v>
      </c>
      <c r="F25" s="19">
        <v>0.18</v>
      </c>
      <c r="G25" s="19">
        <v>0.14000000000000001</v>
      </c>
      <c r="H25" s="19">
        <v>0.17</v>
      </c>
      <c r="I25" s="19">
        <v>0.26</v>
      </c>
      <c r="J25" s="19">
        <v>0.12</v>
      </c>
      <c r="K25" s="19">
        <v>0.15</v>
      </c>
      <c r="L25" s="19">
        <v>0.16</v>
      </c>
      <c r="M25" s="19">
        <v>0.15</v>
      </c>
      <c r="N25" s="19">
        <v>0.1</v>
      </c>
      <c r="O25" s="19">
        <v>1</v>
      </c>
      <c r="P25" s="19">
        <v>1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spans="1:42" s="21" customFormat="1" x14ac:dyDescent="0.3">
      <c r="A26" s="21" t="s">
        <v>230</v>
      </c>
      <c r="B26" s="19">
        <v>0.16</v>
      </c>
      <c r="C26" s="19">
        <v>0.14000000000000001</v>
      </c>
      <c r="D26" s="19">
        <v>0.11</v>
      </c>
      <c r="E26" s="19">
        <v>0.18</v>
      </c>
      <c r="F26" s="19">
        <v>0.31</v>
      </c>
      <c r="G26" s="19">
        <v>0.23</v>
      </c>
      <c r="H26" s="19">
        <v>0.34</v>
      </c>
      <c r="I26" s="19">
        <v>0.16</v>
      </c>
      <c r="J26" s="19">
        <v>0.22</v>
      </c>
      <c r="K26" s="19">
        <v>0.45</v>
      </c>
      <c r="L26" s="19">
        <v>0.33</v>
      </c>
      <c r="M26" s="19">
        <v>1</v>
      </c>
      <c r="N26" s="19">
        <v>0.28999999999999998</v>
      </c>
      <c r="O26" s="19">
        <v>0.15</v>
      </c>
      <c r="P26" s="19">
        <v>0.15</v>
      </c>
      <c r="Q26" s="19">
        <v>1</v>
      </c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spans="1:42" s="21" customFormat="1" x14ac:dyDescent="0.3">
      <c r="A27" s="21" t="s">
        <v>231</v>
      </c>
      <c r="B27" s="19">
        <v>0.11</v>
      </c>
      <c r="C27" s="19">
        <v>0.11</v>
      </c>
      <c r="D27" s="19">
        <v>0.16</v>
      </c>
      <c r="E27" s="19">
        <v>0.14000000000000001</v>
      </c>
      <c r="F27" s="19">
        <v>0.18</v>
      </c>
      <c r="G27" s="19">
        <v>0.13</v>
      </c>
      <c r="H27" s="19">
        <v>0.3</v>
      </c>
      <c r="I27" s="19">
        <v>0.14000000000000001</v>
      </c>
      <c r="J27" s="19">
        <v>0.16</v>
      </c>
      <c r="K27" s="19">
        <v>0.19</v>
      </c>
      <c r="L27" s="19">
        <v>0.43</v>
      </c>
      <c r="M27" s="19">
        <v>0.19</v>
      </c>
      <c r="N27" s="19">
        <v>0.13</v>
      </c>
      <c r="O27" s="19">
        <v>0.12</v>
      </c>
      <c r="P27" s="19">
        <v>0.12</v>
      </c>
      <c r="Q27" s="19">
        <v>0.19</v>
      </c>
      <c r="R27" s="19">
        <v>1</v>
      </c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spans="1:42" s="21" customFormat="1" x14ac:dyDescent="0.3">
      <c r="A28" s="21" t="s">
        <v>232</v>
      </c>
      <c r="B28" s="19">
        <v>0.31</v>
      </c>
      <c r="C28" s="19">
        <v>0.3</v>
      </c>
      <c r="D28" s="19">
        <v>0.13</v>
      </c>
      <c r="E28" s="19">
        <v>0.37</v>
      </c>
      <c r="F28" s="19">
        <v>0.18</v>
      </c>
      <c r="G28" s="19">
        <v>0.18</v>
      </c>
      <c r="H28" s="19">
        <v>0.19</v>
      </c>
      <c r="I28" s="19">
        <v>0.23</v>
      </c>
      <c r="J28" s="19">
        <v>0.13</v>
      </c>
      <c r="K28" s="19">
        <v>0.17</v>
      </c>
      <c r="L28" s="19">
        <v>0.18</v>
      </c>
      <c r="M28" s="19">
        <v>0.17</v>
      </c>
      <c r="N28" s="19">
        <v>0.13</v>
      </c>
      <c r="O28" s="19">
        <v>0.74</v>
      </c>
      <c r="P28" s="19">
        <v>0.74</v>
      </c>
      <c r="Q28" s="19">
        <v>0.17</v>
      </c>
      <c r="R28" s="19">
        <v>0.15</v>
      </c>
      <c r="S28" s="19">
        <v>1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spans="1:42" s="21" customFormat="1" x14ac:dyDescent="0.3">
      <c r="A29" s="21" t="s">
        <v>233</v>
      </c>
      <c r="B29" s="19">
        <v>0.16</v>
      </c>
      <c r="C29" s="19">
        <v>0.14000000000000001</v>
      </c>
      <c r="D29" s="19">
        <v>0.13</v>
      </c>
      <c r="E29" s="19">
        <v>0.18</v>
      </c>
      <c r="F29" s="19">
        <v>0.41</v>
      </c>
      <c r="G29" s="19">
        <v>0.18</v>
      </c>
      <c r="H29" s="19">
        <v>0.35</v>
      </c>
      <c r="I29" s="19">
        <v>0.18</v>
      </c>
      <c r="J29" s="19">
        <v>0.32</v>
      </c>
      <c r="K29" s="19">
        <v>0.35</v>
      </c>
      <c r="L29" s="19">
        <v>0.99</v>
      </c>
      <c r="M29" s="19">
        <v>0.33</v>
      </c>
      <c r="N29" s="19">
        <v>0.18</v>
      </c>
      <c r="O29" s="19">
        <v>0.16</v>
      </c>
      <c r="P29" s="19">
        <v>0.16</v>
      </c>
      <c r="Q29" s="19">
        <v>0.33</v>
      </c>
      <c r="R29" s="19">
        <v>0.43</v>
      </c>
      <c r="S29" s="19">
        <v>0.18</v>
      </c>
      <c r="T29" s="19">
        <v>1</v>
      </c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spans="1:42" s="21" customFormat="1" x14ac:dyDescent="0.3">
      <c r="A30" s="21" t="s">
        <v>234</v>
      </c>
      <c r="B30" s="19">
        <v>0.08</v>
      </c>
      <c r="C30" s="19">
        <v>0.08</v>
      </c>
      <c r="D30" s="19">
        <v>0.1</v>
      </c>
      <c r="E30" s="19">
        <v>0.1</v>
      </c>
      <c r="F30" s="19">
        <v>0.15</v>
      </c>
      <c r="G30" s="19">
        <v>0.12</v>
      </c>
      <c r="H30" s="19">
        <v>0.21</v>
      </c>
      <c r="I30" s="19">
        <v>0.11</v>
      </c>
      <c r="J30" s="19">
        <v>0.16</v>
      </c>
      <c r="K30" s="19">
        <v>0.17</v>
      </c>
      <c r="L30" s="19">
        <v>0.17</v>
      </c>
      <c r="M30" s="19">
        <v>0.28000000000000003</v>
      </c>
      <c r="N30" s="19">
        <v>0.89</v>
      </c>
      <c r="O30" s="19">
        <v>0.1</v>
      </c>
      <c r="P30" s="19">
        <v>0.1</v>
      </c>
      <c r="Q30" s="19">
        <v>0.28000000000000003</v>
      </c>
      <c r="R30" s="19">
        <v>0.14000000000000001</v>
      </c>
      <c r="S30" s="19">
        <v>0.12</v>
      </c>
      <c r="T30" s="19">
        <v>0.17</v>
      </c>
      <c r="U30" s="19">
        <v>1</v>
      </c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spans="1:42" s="21" customFormat="1" x14ac:dyDescent="0.3">
      <c r="A31" s="21" t="s">
        <v>235</v>
      </c>
      <c r="B31" s="19">
        <v>0.16</v>
      </c>
      <c r="C31" s="19">
        <v>0.14000000000000001</v>
      </c>
      <c r="D31" s="19">
        <v>0.11</v>
      </c>
      <c r="E31" s="19">
        <v>0.18</v>
      </c>
      <c r="F31" s="19">
        <v>0.31</v>
      </c>
      <c r="G31" s="19">
        <v>0.23</v>
      </c>
      <c r="H31" s="19">
        <v>0.34</v>
      </c>
      <c r="I31" s="19">
        <v>0.16</v>
      </c>
      <c r="J31" s="19">
        <v>0.22</v>
      </c>
      <c r="K31" s="19">
        <v>0.45</v>
      </c>
      <c r="L31" s="19">
        <v>0.33</v>
      </c>
      <c r="M31" s="19">
        <v>1</v>
      </c>
      <c r="N31" s="19">
        <v>0.28999999999999998</v>
      </c>
      <c r="O31" s="19">
        <v>0.15</v>
      </c>
      <c r="P31" s="19">
        <v>0.15</v>
      </c>
      <c r="Q31" s="19">
        <v>1</v>
      </c>
      <c r="R31" s="19">
        <v>0.19</v>
      </c>
      <c r="S31" s="19">
        <v>0.17</v>
      </c>
      <c r="T31" s="19">
        <v>0.33</v>
      </c>
      <c r="U31" s="19">
        <v>0.28000000000000003</v>
      </c>
      <c r="V31" s="19">
        <v>1</v>
      </c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spans="1:42" s="21" customFormat="1" x14ac:dyDescent="0.3">
      <c r="A32" s="21" t="s">
        <v>236</v>
      </c>
      <c r="B32" s="19">
        <v>0.16</v>
      </c>
      <c r="C32" s="19">
        <v>0.14000000000000001</v>
      </c>
      <c r="D32" s="19">
        <v>0.13</v>
      </c>
      <c r="E32" s="19">
        <v>0.18</v>
      </c>
      <c r="F32" s="19">
        <v>0.41</v>
      </c>
      <c r="G32" s="19">
        <v>0.18</v>
      </c>
      <c r="H32" s="19">
        <v>0.35</v>
      </c>
      <c r="I32" s="19">
        <v>0.18</v>
      </c>
      <c r="J32" s="19">
        <v>0.32</v>
      </c>
      <c r="K32" s="19">
        <v>0.35</v>
      </c>
      <c r="L32" s="19">
        <v>1</v>
      </c>
      <c r="M32" s="19">
        <v>0.33</v>
      </c>
      <c r="N32" s="19">
        <v>0.18</v>
      </c>
      <c r="O32" s="19">
        <v>0.16</v>
      </c>
      <c r="P32" s="19">
        <v>0.16</v>
      </c>
      <c r="Q32" s="19">
        <v>0.33</v>
      </c>
      <c r="R32" s="19">
        <v>0.43</v>
      </c>
      <c r="S32" s="19">
        <v>0.18</v>
      </c>
      <c r="T32" s="19">
        <v>0.99</v>
      </c>
      <c r="U32" s="19">
        <v>0.17</v>
      </c>
      <c r="V32" s="19">
        <v>0.33</v>
      </c>
      <c r="W32" s="19">
        <v>1</v>
      </c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 s="21" customFormat="1" x14ac:dyDescent="0.3">
      <c r="A33" s="21" t="s">
        <v>237</v>
      </c>
      <c r="B33" s="19">
        <v>0.16</v>
      </c>
      <c r="C33" s="19">
        <v>0.14000000000000001</v>
      </c>
      <c r="D33" s="19">
        <v>0.11</v>
      </c>
      <c r="E33" s="19">
        <v>0.18</v>
      </c>
      <c r="F33" s="19">
        <v>0.31</v>
      </c>
      <c r="G33" s="19">
        <v>0.23</v>
      </c>
      <c r="H33" s="19">
        <v>0.34</v>
      </c>
      <c r="I33" s="19">
        <v>0.16</v>
      </c>
      <c r="J33" s="19">
        <v>0.22</v>
      </c>
      <c r="K33" s="19">
        <v>0.45</v>
      </c>
      <c r="L33" s="19">
        <v>0.33</v>
      </c>
      <c r="M33" s="19">
        <v>1</v>
      </c>
      <c r="N33" s="19">
        <v>0.28999999999999998</v>
      </c>
      <c r="O33" s="19">
        <v>0.15</v>
      </c>
      <c r="P33" s="19">
        <v>0.15</v>
      </c>
      <c r="Q33" s="19">
        <v>1</v>
      </c>
      <c r="R33" s="19">
        <v>0.19</v>
      </c>
      <c r="S33" s="19">
        <v>0.17</v>
      </c>
      <c r="T33" s="19">
        <v>0.33</v>
      </c>
      <c r="U33" s="19">
        <v>0.28000000000000003</v>
      </c>
      <c r="V33" s="19">
        <v>1</v>
      </c>
      <c r="W33" s="19">
        <v>0.33</v>
      </c>
      <c r="X33" s="19">
        <v>1</v>
      </c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spans="1:42" s="21" customFormat="1" x14ac:dyDescent="0.3">
      <c r="A34" s="21" t="s">
        <v>238</v>
      </c>
      <c r="B34" s="19">
        <v>0.09</v>
      </c>
      <c r="C34" s="19">
        <v>0.08</v>
      </c>
      <c r="D34" s="19">
        <v>0.11</v>
      </c>
      <c r="E34" s="19">
        <v>0.11</v>
      </c>
      <c r="F34" s="19">
        <v>0.15</v>
      </c>
      <c r="G34" s="19">
        <v>0.13</v>
      </c>
      <c r="H34" s="19">
        <v>0.23</v>
      </c>
      <c r="I34" s="19">
        <v>0.1</v>
      </c>
      <c r="J34" s="19">
        <v>0.16</v>
      </c>
      <c r="K34" s="19">
        <v>0.19</v>
      </c>
      <c r="L34" s="19">
        <v>0.18</v>
      </c>
      <c r="M34" s="19">
        <v>0.28000000000000003</v>
      </c>
      <c r="N34" s="19">
        <v>0.94</v>
      </c>
      <c r="O34" s="19">
        <v>0.1</v>
      </c>
      <c r="P34" s="19">
        <v>0.1</v>
      </c>
      <c r="Q34" s="19">
        <v>0.28000000000000003</v>
      </c>
      <c r="R34" s="19">
        <v>0.13</v>
      </c>
      <c r="S34" s="19">
        <v>0.13</v>
      </c>
      <c r="T34" s="19">
        <v>0.18</v>
      </c>
      <c r="U34" s="19">
        <v>0.88</v>
      </c>
      <c r="V34" s="19">
        <v>0.28000000000000003</v>
      </c>
      <c r="W34" s="19">
        <v>0.18</v>
      </c>
      <c r="X34" s="19">
        <v>0.28000000000000003</v>
      </c>
      <c r="Y34" s="19">
        <v>1</v>
      </c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spans="1:42" s="21" customFormat="1" x14ac:dyDescent="0.3">
      <c r="A35" s="21" t="s">
        <v>32</v>
      </c>
      <c r="B35" s="19">
        <v>0.37</v>
      </c>
      <c r="C35" s="19">
        <v>0.35</v>
      </c>
      <c r="D35" s="19">
        <v>0.12</v>
      </c>
      <c r="E35" s="19">
        <v>0.34</v>
      </c>
      <c r="F35" s="19">
        <v>0.18</v>
      </c>
      <c r="G35" s="19">
        <v>0.14000000000000001</v>
      </c>
      <c r="H35" s="19">
        <v>0.17</v>
      </c>
      <c r="I35" s="19">
        <v>0.26</v>
      </c>
      <c r="J35" s="19">
        <v>0.12</v>
      </c>
      <c r="K35" s="19">
        <v>0.15</v>
      </c>
      <c r="L35" s="19">
        <v>0.16</v>
      </c>
      <c r="M35" s="19">
        <v>0.15</v>
      </c>
      <c r="N35" s="19">
        <v>0.1</v>
      </c>
      <c r="O35" s="19">
        <v>0.99</v>
      </c>
      <c r="P35" s="19">
        <v>0.99</v>
      </c>
      <c r="Q35" s="19">
        <v>0.15</v>
      </c>
      <c r="R35" s="19">
        <v>0.12</v>
      </c>
      <c r="S35" s="19">
        <v>0.74</v>
      </c>
      <c r="T35" s="19">
        <v>0.16</v>
      </c>
      <c r="U35" s="19">
        <v>0.1</v>
      </c>
      <c r="V35" s="19">
        <v>0.15</v>
      </c>
      <c r="W35" s="19">
        <v>0.16</v>
      </c>
      <c r="X35" s="19">
        <v>0.15</v>
      </c>
      <c r="Y35" s="19">
        <v>0.1</v>
      </c>
      <c r="Z35" s="19">
        <v>1</v>
      </c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spans="1:42" s="21" customFormat="1" x14ac:dyDescent="0.3">
      <c r="A36" s="21" t="s">
        <v>239</v>
      </c>
      <c r="B36" s="19">
        <v>0.1</v>
      </c>
      <c r="C36" s="19">
        <v>0.08</v>
      </c>
      <c r="D36" s="19">
        <v>0.13</v>
      </c>
      <c r="E36" s="19">
        <v>0.11</v>
      </c>
      <c r="F36" s="19">
        <v>0.16</v>
      </c>
      <c r="G36" s="19">
        <v>0.14000000000000001</v>
      </c>
      <c r="H36" s="19">
        <v>0.23</v>
      </c>
      <c r="I36" s="19">
        <v>0.11</v>
      </c>
      <c r="J36" s="19">
        <v>0.16</v>
      </c>
      <c r="K36" s="19">
        <v>0.19</v>
      </c>
      <c r="L36" s="19">
        <v>0.17</v>
      </c>
      <c r="M36" s="19">
        <v>0.31</v>
      </c>
      <c r="N36" s="19">
        <v>0.85</v>
      </c>
      <c r="O36" s="19">
        <v>0.1</v>
      </c>
      <c r="P36" s="19">
        <v>0.1</v>
      </c>
      <c r="Q36" s="19">
        <v>0.31</v>
      </c>
      <c r="R36" s="19">
        <v>0.13</v>
      </c>
      <c r="S36" s="19">
        <v>0.12</v>
      </c>
      <c r="T36" s="19">
        <v>0.17</v>
      </c>
      <c r="U36" s="19">
        <v>0.79</v>
      </c>
      <c r="V36" s="19">
        <v>0.31</v>
      </c>
      <c r="W36" s="19">
        <v>0.17</v>
      </c>
      <c r="X36" s="19">
        <v>0.31</v>
      </c>
      <c r="Y36" s="19">
        <v>0.89</v>
      </c>
      <c r="Z36" s="19">
        <v>0.1</v>
      </c>
      <c r="AA36" s="19">
        <v>1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spans="1:42" s="21" customFormat="1" x14ac:dyDescent="0.3">
      <c r="A37" s="21" t="s">
        <v>240</v>
      </c>
      <c r="B37" s="19">
        <v>0.16</v>
      </c>
      <c r="C37" s="19">
        <v>0.13</v>
      </c>
      <c r="D37" s="19">
        <v>0.11</v>
      </c>
      <c r="E37" s="19">
        <v>0.18</v>
      </c>
      <c r="F37" s="19">
        <v>0.31</v>
      </c>
      <c r="G37" s="19">
        <v>0.22</v>
      </c>
      <c r="H37" s="19">
        <v>0.34</v>
      </c>
      <c r="I37" s="19">
        <v>0.16</v>
      </c>
      <c r="J37" s="19">
        <v>0.22</v>
      </c>
      <c r="K37" s="19">
        <v>0.43</v>
      </c>
      <c r="L37" s="19">
        <v>0.32</v>
      </c>
      <c r="M37" s="19">
        <v>0.94</v>
      </c>
      <c r="N37" s="19">
        <v>0.28999999999999998</v>
      </c>
      <c r="O37" s="19">
        <v>0.15</v>
      </c>
      <c r="P37" s="19">
        <v>0.15</v>
      </c>
      <c r="Q37" s="19">
        <v>0.94</v>
      </c>
      <c r="R37" s="19">
        <v>0.18</v>
      </c>
      <c r="S37" s="19">
        <v>0.17</v>
      </c>
      <c r="T37" s="19">
        <v>0.32</v>
      </c>
      <c r="U37" s="19">
        <v>0.28000000000000003</v>
      </c>
      <c r="V37" s="19">
        <v>0.94</v>
      </c>
      <c r="W37" s="19">
        <v>0.32</v>
      </c>
      <c r="X37" s="19">
        <v>0.94</v>
      </c>
      <c r="Y37" s="19">
        <v>0.28000000000000003</v>
      </c>
      <c r="Z37" s="19">
        <v>0.15</v>
      </c>
      <c r="AA37" s="19">
        <v>0.31</v>
      </c>
      <c r="AB37" s="19">
        <v>1</v>
      </c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spans="1:42" s="21" customFormat="1" x14ac:dyDescent="0.3">
      <c r="A38" s="21" t="s">
        <v>241</v>
      </c>
      <c r="B38" s="19">
        <v>0.16</v>
      </c>
      <c r="C38" s="19">
        <v>0.14000000000000001</v>
      </c>
      <c r="D38" s="19">
        <v>0.13</v>
      </c>
      <c r="E38" s="19">
        <v>0.19</v>
      </c>
      <c r="F38" s="19">
        <v>0.42</v>
      </c>
      <c r="G38" s="19">
        <v>0.19</v>
      </c>
      <c r="H38" s="19">
        <v>0.36</v>
      </c>
      <c r="I38" s="19">
        <v>0.19</v>
      </c>
      <c r="J38" s="19">
        <v>0.32</v>
      </c>
      <c r="K38" s="19">
        <v>0.33</v>
      </c>
      <c r="L38" s="19">
        <v>0.76</v>
      </c>
      <c r="M38" s="19">
        <v>0.32</v>
      </c>
      <c r="N38" s="19">
        <v>0.18</v>
      </c>
      <c r="O38" s="19">
        <v>0.17</v>
      </c>
      <c r="P38" s="19">
        <v>0.17</v>
      </c>
      <c r="Q38" s="19">
        <v>0.32</v>
      </c>
      <c r="R38" s="19">
        <v>0.34</v>
      </c>
      <c r="S38" s="19">
        <v>0.19</v>
      </c>
      <c r="T38" s="19">
        <v>0.76</v>
      </c>
      <c r="U38" s="19">
        <v>0.17</v>
      </c>
      <c r="V38" s="19">
        <v>0.32</v>
      </c>
      <c r="W38" s="19">
        <v>0.76</v>
      </c>
      <c r="X38" s="19">
        <v>0.32</v>
      </c>
      <c r="Y38" s="19">
        <v>0.18</v>
      </c>
      <c r="Z38" s="19">
        <v>0.17</v>
      </c>
      <c r="AA38" s="19">
        <v>0.17</v>
      </c>
      <c r="AB38" s="19">
        <v>0.31</v>
      </c>
      <c r="AC38" s="19">
        <v>1</v>
      </c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1:42" s="21" customFormat="1" x14ac:dyDescent="0.3">
      <c r="A39" s="21" t="s">
        <v>242</v>
      </c>
      <c r="B39" s="19">
        <v>0.37</v>
      </c>
      <c r="C39" s="19">
        <v>0.35</v>
      </c>
      <c r="D39" s="19">
        <v>0.12</v>
      </c>
      <c r="E39" s="19">
        <v>0.34</v>
      </c>
      <c r="F39" s="19">
        <v>0.19</v>
      </c>
      <c r="G39" s="19">
        <v>0.15</v>
      </c>
      <c r="H39" s="19">
        <v>0.17</v>
      </c>
      <c r="I39" s="19">
        <v>0.25</v>
      </c>
      <c r="J39" s="19">
        <v>0.11</v>
      </c>
      <c r="K39" s="19">
        <v>0.15</v>
      </c>
      <c r="L39" s="19">
        <v>0.16</v>
      </c>
      <c r="M39" s="19">
        <v>0.16</v>
      </c>
      <c r="N39" s="19">
        <v>0.1</v>
      </c>
      <c r="O39" s="19">
        <v>0.88</v>
      </c>
      <c r="P39" s="19">
        <v>0.88</v>
      </c>
      <c r="Q39" s="19">
        <v>0.16</v>
      </c>
      <c r="R39" s="19">
        <v>0.12</v>
      </c>
      <c r="S39" s="19">
        <v>0.69</v>
      </c>
      <c r="T39" s="19">
        <v>0.16</v>
      </c>
      <c r="U39" s="19">
        <v>0.11</v>
      </c>
      <c r="V39" s="19">
        <v>0.16</v>
      </c>
      <c r="W39" s="19">
        <v>0.16</v>
      </c>
      <c r="X39" s="19">
        <v>0.16</v>
      </c>
      <c r="Y39" s="19">
        <v>0.1</v>
      </c>
      <c r="Z39" s="19">
        <v>0.88</v>
      </c>
      <c r="AA39" s="19">
        <v>0.1</v>
      </c>
      <c r="AB39" s="19">
        <v>0.15</v>
      </c>
      <c r="AC39" s="19">
        <v>0.18</v>
      </c>
      <c r="AD39" s="19">
        <v>1</v>
      </c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spans="1:42" s="21" customFormat="1" x14ac:dyDescent="0.3">
      <c r="A40" s="21" t="s">
        <v>38</v>
      </c>
      <c r="B40" s="19">
        <v>0.17</v>
      </c>
      <c r="C40" s="19">
        <v>0.15</v>
      </c>
      <c r="D40" s="19">
        <v>0.11</v>
      </c>
      <c r="E40" s="19">
        <v>0.19</v>
      </c>
      <c r="F40" s="19">
        <v>0.31</v>
      </c>
      <c r="G40" s="19">
        <v>0.23</v>
      </c>
      <c r="H40" s="19">
        <v>0.35</v>
      </c>
      <c r="I40" s="19">
        <v>0.16</v>
      </c>
      <c r="J40" s="19">
        <v>0.21</v>
      </c>
      <c r="K40" s="19">
        <v>0.42</v>
      </c>
      <c r="L40" s="19">
        <v>0.33</v>
      </c>
      <c r="M40" s="19">
        <v>0.84</v>
      </c>
      <c r="N40" s="19">
        <v>0.28000000000000003</v>
      </c>
      <c r="O40" s="19">
        <v>0.16</v>
      </c>
      <c r="P40" s="19">
        <v>0.16</v>
      </c>
      <c r="Q40" s="19">
        <v>0.84</v>
      </c>
      <c r="R40" s="19">
        <v>0.2</v>
      </c>
      <c r="S40" s="19">
        <v>0.17</v>
      </c>
      <c r="T40" s="19">
        <v>0.33</v>
      </c>
      <c r="U40" s="19">
        <v>0.26</v>
      </c>
      <c r="V40" s="19">
        <v>0.84</v>
      </c>
      <c r="W40" s="19">
        <v>0.33</v>
      </c>
      <c r="X40" s="19">
        <v>0.84</v>
      </c>
      <c r="Y40" s="19">
        <v>0.27</v>
      </c>
      <c r="Z40" s="19">
        <v>0.16</v>
      </c>
      <c r="AA40" s="19">
        <v>0.28999999999999998</v>
      </c>
      <c r="AB40" s="19">
        <v>0.83</v>
      </c>
      <c r="AC40" s="19">
        <v>0.31</v>
      </c>
      <c r="AD40" s="19">
        <v>0.16</v>
      </c>
      <c r="AE40" s="19">
        <v>1</v>
      </c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spans="1:42" s="21" customFormat="1" x14ac:dyDescent="0.3">
      <c r="A41" s="21" t="s">
        <v>40</v>
      </c>
      <c r="B41" s="19">
        <v>0.08</v>
      </c>
      <c r="C41" s="19">
        <v>0.08</v>
      </c>
      <c r="D41" s="19">
        <v>0.1</v>
      </c>
      <c r="E41" s="19">
        <v>0.1</v>
      </c>
      <c r="F41" s="19">
        <v>0.16</v>
      </c>
      <c r="G41" s="19">
        <v>0.13</v>
      </c>
      <c r="H41" s="19">
        <v>0.25</v>
      </c>
      <c r="I41" s="19">
        <v>0.1</v>
      </c>
      <c r="J41" s="19">
        <v>0.16</v>
      </c>
      <c r="K41" s="19">
        <v>0.21</v>
      </c>
      <c r="L41" s="19">
        <v>0.18</v>
      </c>
      <c r="M41" s="19">
        <v>0.33</v>
      </c>
      <c r="N41" s="19">
        <v>0.7</v>
      </c>
      <c r="O41" s="19">
        <v>0.09</v>
      </c>
      <c r="P41" s="19">
        <v>0.09</v>
      </c>
      <c r="Q41" s="19">
        <v>0.33</v>
      </c>
      <c r="R41" s="19">
        <v>0.14000000000000001</v>
      </c>
      <c r="S41" s="19">
        <v>0.12</v>
      </c>
      <c r="T41" s="19">
        <v>0.18</v>
      </c>
      <c r="U41" s="19">
        <v>0.62</v>
      </c>
      <c r="V41" s="19">
        <v>0.33</v>
      </c>
      <c r="W41" s="19">
        <v>0.18</v>
      </c>
      <c r="X41" s="19">
        <v>0.33</v>
      </c>
      <c r="Y41" s="19">
        <v>0.66</v>
      </c>
      <c r="Z41" s="19">
        <v>0.09</v>
      </c>
      <c r="AA41" s="19">
        <v>0.67</v>
      </c>
      <c r="AB41" s="19">
        <v>0.33</v>
      </c>
      <c r="AC41" s="19">
        <v>0.19</v>
      </c>
      <c r="AD41" s="19">
        <v>0.09</v>
      </c>
      <c r="AE41" s="19">
        <v>0.31</v>
      </c>
      <c r="AF41" s="19">
        <v>1</v>
      </c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spans="1:42" s="21" customFormat="1" x14ac:dyDescent="0.3">
      <c r="A42" s="21" t="s">
        <v>243</v>
      </c>
      <c r="B42" s="19">
        <v>0.1</v>
      </c>
      <c r="C42" s="19">
        <v>0.08</v>
      </c>
      <c r="D42" s="19">
        <v>0.06</v>
      </c>
      <c r="E42" s="19">
        <v>0.1</v>
      </c>
      <c r="F42" s="19">
        <v>0.23</v>
      </c>
      <c r="G42" s="19">
        <v>0.08</v>
      </c>
      <c r="H42" s="19">
        <v>0.13</v>
      </c>
      <c r="I42" s="19">
        <v>0.09</v>
      </c>
      <c r="J42" s="19">
        <v>0.17</v>
      </c>
      <c r="K42" s="19">
        <v>0.23</v>
      </c>
      <c r="L42" s="19">
        <v>0.25</v>
      </c>
      <c r="M42" s="19">
        <v>0.21</v>
      </c>
      <c r="N42" s="19">
        <v>7.0000000000000007E-2</v>
      </c>
      <c r="O42" s="19">
        <v>0.1</v>
      </c>
      <c r="P42" s="19">
        <v>0.1</v>
      </c>
      <c r="Q42" s="19">
        <v>0.21</v>
      </c>
      <c r="R42" s="19">
        <v>0.08</v>
      </c>
      <c r="S42" s="19">
        <v>0.1</v>
      </c>
      <c r="T42" s="19">
        <v>0.25</v>
      </c>
      <c r="U42" s="19">
        <v>7.0000000000000007E-2</v>
      </c>
      <c r="V42" s="19">
        <v>0.21</v>
      </c>
      <c r="W42" s="19">
        <v>0.25</v>
      </c>
      <c r="X42" s="19">
        <v>0.21</v>
      </c>
      <c r="Y42" s="19">
        <v>7.0000000000000007E-2</v>
      </c>
      <c r="Z42" s="19">
        <v>0.1</v>
      </c>
      <c r="AA42" s="19">
        <v>7.0000000000000007E-2</v>
      </c>
      <c r="AB42" s="19">
        <v>0.2</v>
      </c>
      <c r="AC42" s="19">
        <v>0.25</v>
      </c>
      <c r="AD42" s="19">
        <v>0.1</v>
      </c>
      <c r="AE42" s="19">
        <v>0.21</v>
      </c>
      <c r="AF42" s="19">
        <v>0.08</v>
      </c>
      <c r="AG42" s="19">
        <v>1</v>
      </c>
      <c r="AH42" s="22"/>
      <c r="AI42" s="22"/>
      <c r="AJ42" s="22"/>
      <c r="AK42" s="22"/>
      <c r="AL42" s="22"/>
      <c r="AM42" s="22"/>
      <c r="AN42" s="22"/>
      <c r="AO42" s="22"/>
      <c r="AP42" s="22"/>
    </row>
    <row r="43" spans="1:42" s="21" customFormat="1" x14ac:dyDescent="0.3">
      <c r="A43" s="21" t="s">
        <v>244</v>
      </c>
      <c r="B43" s="19">
        <v>0.17</v>
      </c>
      <c r="C43" s="19">
        <v>0.16</v>
      </c>
      <c r="D43" s="19">
        <v>0.12</v>
      </c>
      <c r="E43" s="19">
        <v>0.19</v>
      </c>
      <c r="F43" s="19">
        <v>0.42</v>
      </c>
      <c r="G43" s="19">
        <v>0.18</v>
      </c>
      <c r="H43" s="19">
        <v>0.33</v>
      </c>
      <c r="I43" s="19">
        <v>0.17</v>
      </c>
      <c r="J43" s="19">
        <v>0.31</v>
      </c>
      <c r="K43" s="19">
        <v>0.34</v>
      </c>
      <c r="L43" s="19">
        <v>0.71</v>
      </c>
      <c r="M43" s="19">
        <v>0.33</v>
      </c>
      <c r="N43" s="19">
        <v>0.16</v>
      </c>
      <c r="O43" s="19">
        <v>0.17</v>
      </c>
      <c r="P43" s="19">
        <v>0.17</v>
      </c>
      <c r="Q43" s="19">
        <v>0.33</v>
      </c>
      <c r="R43" s="19">
        <v>0.33</v>
      </c>
      <c r="S43" s="19">
        <v>0.18</v>
      </c>
      <c r="T43" s="19">
        <v>0.7</v>
      </c>
      <c r="U43" s="19">
        <v>0.16</v>
      </c>
      <c r="V43" s="19">
        <v>0.33</v>
      </c>
      <c r="W43" s="19">
        <v>0.71</v>
      </c>
      <c r="X43" s="19">
        <v>0.33</v>
      </c>
      <c r="Y43" s="19">
        <v>0.16</v>
      </c>
      <c r="Z43" s="19">
        <v>0.17</v>
      </c>
      <c r="AA43" s="19">
        <v>0.16</v>
      </c>
      <c r="AB43" s="19">
        <v>0.32</v>
      </c>
      <c r="AC43" s="19">
        <v>0.68</v>
      </c>
      <c r="AD43" s="19">
        <v>0.17</v>
      </c>
      <c r="AE43" s="19">
        <v>0.32</v>
      </c>
      <c r="AF43" s="19">
        <v>0.17</v>
      </c>
      <c r="AG43" s="19">
        <v>0.26</v>
      </c>
      <c r="AH43" s="19">
        <v>1</v>
      </c>
      <c r="AI43" s="22"/>
      <c r="AJ43" s="22"/>
      <c r="AK43" s="22"/>
      <c r="AL43" s="22"/>
      <c r="AM43" s="22"/>
      <c r="AN43" s="22"/>
      <c r="AO43" s="22"/>
      <c r="AP43" s="22"/>
    </row>
    <row r="44" spans="1:42" s="21" customFormat="1" x14ac:dyDescent="0.3">
      <c r="A44" s="21" t="s">
        <v>245</v>
      </c>
      <c r="B44" s="19">
        <v>0.37</v>
      </c>
      <c r="C44" s="19">
        <v>0.34</v>
      </c>
      <c r="D44" s="19">
        <v>0.12</v>
      </c>
      <c r="E44" s="19">
        <v>0.34</v>
      </c>
      <c r="F44" s="19">
        <v>0.18</v>
      </c>
      <c r="G44" s="19">
        <v>0.16</v>
      </c>
      <c r="H44" s="19">
        <v>0.19</v>
      </c>
      <c r="I44" s="19">
        <v>0.25</v>
      </c>
      <c r="J44" s="19">
        <v>0.12</v>
      </c>
      <c r="K44" s="19">
        <v>0.16</v>
      </c>
      <c r="L44" s="19">
        <v>0.17</v>
      </c>
      <c r="M44" s="19">
        <v>0.18</v>
      </c>
      <c r="N44" s="19">
        <v>0.11</v>
      </c>
      <c r="O44" s="19">
        <v>0.72</v>
      </c>
      <c r="P44" s="19">
        <v>0.72</v>
      </c>
      <c r="Q44" s="19">
        <v>0.18</v>
      </c>
      <c r="R44" s="19">
        <v>0.13</v>
      </c>
      <c r="S44" s="19">
        <v>0.64</v>
      </c>
      <c r="T44" s="19">
        <v>0.17</v>
      </c>
      <c r="U44" s="19">
        <v>0.1</v>
      </c>
      <c r="V44" s="19">
        <v>0.18</v>
      </c>
      <c r="W44" s="19">
        <v>0.17</v>
      </c>
      <c r="X44" s="19">
        <v>0.18</v>
      </c>
      <c r="Y44" s="19">
        <v>0.11</v>
      </c>
      <c r="Z44" s="19">
        <v>0.72</v>
      </c>
      <c r="AA44" s="19">
        <v>0.11</v>
      </c>
      <c r="AB44" s="19">
        <v>0.18</v>
      </c>
      <c r="AC44" s="19">
        <v>0.17</v>
      </c>
      <c r="AD44" s="19">
        <v>0.74</v>
      </c>
      <c r="AE44" s="19">
        <v>0.17</v>
      </c>
      <c r="AF44" s="19">
        <v>0.1</v>
      </c>
      <c r="AG44" s="19">
        <v>0.09</v>
      </c>
      <c r="AH44" s="19">
        <v>0.16</v>
      </c>
      <c r="AI44" s="19">
        <v>1</v>
      </c>
      <c r="AJ44" s="22"/>
      <c r="AK44" s="22"/>
      <c r="AL44" s="22"/>
      <c r="AM44" s="22"/>
      <c r="AN44" s="22"/>
      <c r="AO44" s="22"/>
      <c r="AP44" s="22"/>
    </row>
    <row r="45" spans="1:42" s="21" customFormat="1" x14ac:dyDescent="0.3">
      <c r="A45" s="23" t="s">
        <v>246</v>
      </c>
      <c r="B45" s="19">
        <v>0.03</v>
      </c>
      <c r="C45" s="19">
        <v>0.03</v>
      </c>
      <c r="D45" s="19">
        <v>0.02</v>
      </c>
      <c r="E45" s="19">
        <v>0.03</v>
      </c>
      <c r="F45" s="19">
        <v>7.0000000000000007E-2</v>
      </c>
      <c r="G45" s="19">
        <v>0.02</v>
      </c>
      <c r="H45" s="19">
        <v>0.04</v>
      </c>
      <c r="I45" s="19">
        <v>0.03</v>
      </c>
      <c r="J45" s="19">
        <v>0.05</v>
      </c>
      <c r="K45" s="19">
        <v>7.0000000000000007E-2</v>
      </c>
      <c r="L45" s="19">
        <v>7.0000000000000007E-2</v>
      </c>
      <c r="M45" s="19">
        <v>0.06</v>
      </c>
      <c r="N45" s="24">
        <v>0.02</v>
      </c>
      <c r="O45" s="19">
        <v>0.03</v>
      </c>
      <c r="P45" s="19">
        <v>0.03</v>
      </c>
      <c r="Q45" s="19">
        <v>0.06</v>
      </c>
      <c r="R45" s="24">
        <v>0.02</v>
      </c>
      <c r="S45" s="19">
        <v>0.03</v>
      </c>
      <c r="T45" s="19">
        <v>7.0000000000000007E-2</v>
      </c>
      <c r="U45" s="24">
        <v>0.02</v>
      </c>
      <c r="V45" s="19">
        <v>0.06</v>
      </c>
      <c r="W45" s="19">
        <v>7.0000000000000007E-2</v>
      </c>
      <c r="X45" s="19">
        <v>0.06</v>
      </c>
      <c r="Y45" s="24">
        <v>0.02</v>
      </c>
      <c r="Z45" s="19">
        <v>0.03</v>
      </c>
      <c r="AA45" s="19">
        <v>0.02</v>
      </c>
      <c r="AB45" s="19">
        <v>0.06</v>
      </c>
      <c r="AC45" s="19">
        <v>7.0000000000000007E-2</v>
      </c>
      <c r="AD45" s="19">
        <v>0.03</v>
      </c>
      <c r="AE45" s="19">
        <v>0.06</v>
      </c>
      <c r="AF45" s="24">
        <v>0.02</v>
      </c>
      <c r="AG45" s="19">
        <v>0.3</v>
      </c>
      <c r="AH45" s="19">
        <v>0.08</v>
      </c>
      <c r="AI45" s="19">
        <v>0.03</v>
      </c>
      <c r="AJ45" s="19">
        <v>1</v>
      </c>
      <c r="AK45" s="22"/>
      <c r="AL45" s="22"/>
      <c r="AM45" s="22"/>
      <c r="AN45" s="22"/>
      <c r="AO45" s="22"/>
      <c r="AP45" s="22"/>
    </row>
    <row r="46" spans="1:42" s="21" customFormat="1" x14ac:dyDescent="0.3">
      <c r="A46" s="21" t="s">
        <v>247</v>
      </c>
      <c r="B46" s="19">
        <v>0.13</v>
      </c>
      <c r="C46" s="19">
        <v>0.12</v>
      </c>
      <c r="D46" s="19">
        <v>0.08</v>
      </c>
      <c r="E46" s="19">
        <v>0.15</v>
      </c>
      <c r="F46" s="19">
        <v>0.22</v>
      </c>
      <c r="G46" s="19">
        <v>0.16</v>
      </c>
      <c r="H46" s="19">
        <v>0.25</v>
      </c>
      <c r="I46" s="19">
        <v>0.11</v>
      </c>
      <c r="J46" s="19">
        <v>0.14000000000000001</v>
      </c>
      <c r="K46" s="19">
        <v>0.28999999999999998</v>
      </c>
      <c r="L46" s="19">
        <v>0.22</v>
      </c>
      <c r="M46" s="19">
        <v>0.55000000000000004</v>
      </c>
      <c r="N46" s="19">
        <v>0.2</v>
      </c>
      <c r="O46" s="19">
        <v>0.12</v>
      </c>
      <c r="P46" s="19">
        <v>0.12</v>
      </c>
      <c r="Q46" s="19">
        <v>0.55000000000000004</v>
      </c>
      <c r="R46" s="19">
        <v>0.13</v>
      </c>
      <c r="S46" s="19">
        <v>0.12</v>
      </c>
      <c r="T46" s="19">
        <v>0.22</v>
      </c>
      <c r="U46" s="19">
        <v>0.18</v>
      </c>
      <c r="V46" s="19">
        <v>0.55000000000000004</v>
      </c>
      <c r="W46" s="19">
        <v>0.22</v>
      </c>
      <c r="X46" s="19">
        <v>0.55000000000000004</v>
      </c>
      <c r="Y46" s="19">
        <v>0.2</v>
      </c>
      <c r="Z46" s="19">
        <v>0.12</v>
      </c>
      <c r="AA46" s="19">
        <v>0.21</v>
      </c>
      <c r="AB46" s="19">
        <v>0.55000000000000004</v>
      </c>
      <c r="AC46" s="19">
        <v>0.22</v>
      </c>
      <c r="AD46" s="19">
        <v>0.12</v>
      </c>
      <c r="AE46" s="19">
        <v>0.61</v>
      </c>
      <c r="AF46" s="19">
        <v>0.24</v>
      </c>
      <c r="AG46" s="19">
        <v>0.15</v>
      </c>
      <c r="AH46" s="19">
        <v>0.22</v>
      </c>
      <c r="AI46" s="19">
        <v>0.12</v>
      </c>
      <c r="AJ46" s="19">
        <v>0.05</v>
      </c>
      <c r="AK46" s="19">
        <v>1</v>
      </c>
      <c r="AL46" s="22"/>
      <c r="AM46" s="22"/>
      <c r="AN46" s="22"/>
      <c r="AO46" s="22"/>
      <c r="AP46" s="22"/>
    </row>
    <row r="47" spans="1:42" s="21" customFormat="1" x14ac:dyDescent="0.3">
      <c r="A47" s="21" t="s">
        <v>248</v>
      </c>
      <c r="B47" s="19">
        <v>0.37</v>
      </c>
      <c r="C47" s="19">
        <v>0.34</v>
      </c>
      <c r="D47" s="19">
        <v>0.12</v>
      </c>
      <c r="E47" s="19">
        <v>0.34</v>
      </c>
      <c r="F47" s="19">
        <v>0.18</v>
      </c>
      <c r="G47" s="19">
        <v>0.16</v>
      </c>
      <c r="H47" s="19">
        <v>0.19</v>
      </c>
      <c r="I47" s="19">
        <v>0.25</v>
      </c>
      <c r="J47" s="19">
        <v>0.12</v>
      </c>
      <c r="K47" s="19">
        <v>0.16</v>
      </c>
      <c r="L47" s="19">
        <v>0.17</v>
      </c>
      <c r="M47" s="19">
        <v>0.18</v>
      </c>
      <c r="N47" s="19">
        <v>0.11</v>
      </c>
      <c r="O47" s="19">
        <v>0.72</v>
      </c>
      <c r="P47" s="19">
        <v>0.72</v>
      </c>
      <c r="Q47" s="19">
        <v>0.18</v>
      </c>
      <c r="R47" s="19">
        <v>0.13</v>
      </c>
      <c r="S47" s="19">
        <v>0.64</v>
      </c>
      <c r="T47" s="19">
        <v>0.17</v>
      </c>
      <c r="U47" s="19">
        <v>0.1</v>
      </c>
      <c r="V47" s="19">
        <v>0.18</v>
      </c>
      <c r="W47" s="19">
        <v>0.17</v>
      </c>
      <c r="X47" s="19">
        <v>0.18</v>
      </c>
      <c r="Y47" s="19">
        <v>0.11</v>
      </c>
      <c r="Z47" s="19">
        <v>0.72</v>
      </c>
      <c r="AA47" s="19">
        <v>0.11</v>
      </c>
      <c r="AB47" s="19">
        <v>0.18</v>
      </c>
      <c r="AC47" s="19">
        <v>0.17</v>
      </c>
      <c r="AD47" s="19">
        <v>0.74</v>
      </c>
      <c r="AE47" s="19">
        <v>0.17</v>
      </c>
      <c r="AF47" s="19">
        <v>0.1</v>
      </c>
      <c r="AG47" s="19">
        <v>0.09</v>
      </c>
      <c r="AH47" s="19">
        <v>0.16</v>
      </c>
      <c r="AI47" s="19">
        <v>1</v>
      </c>
      <c r="AJ47" s="19">
        <v>0.03</v>
      </c>
      <c r="AK47" s="19">
        <v>0.12</v>
      </c>
      <c r="AL47" s="19">
        <v>1</v>
      </c>
      <c r="AM47" s="22"/>
      <c r="AN47" s="22"/>
      <c r="AO47" s="22"/>
      <c r="AP47" s="22"/>
    </row>
    <row r="48" spans="1:42" s="21" customFormat="1" x14ac:dyDescent="0.3">
      <c r="A48" s="21" t="s">
        <v>249</v>
      </c>
      <c r="B48" s="19">
        <v>0.17</v>
      </c>
      <c r="C48" s="19">
        <v>0.16</v>
      </c>
      <c r="D48" s="19">
        <v>0.12</v>
      </c>
      <c r="E48" s="19">
        <v>0.19</v>
      </c>
      <c r="F48" s="19">
        <v>0.42</v>
      </c>
      <c r="G48" s="19">
        <v>0.18</v>
      </c>
      <c r="H48" s="19">
        <v>0.33</v>
      </c>
      <c r="I48" s="19">
        <v>0.17</v>
      </c>
      <c r="J48" s="19">
        <v>0.31</v>
      </c>
      <c r="K48" s="19">
        <v>0.34</v>
      </c>
      <c r="L48" s="19">
        <v>0.71</v>
      </c>
      <c r="M48" s="19">
        <v>0.33</v>
      </c>
      <c r="N48" s="19">
        <v>0.16</v>
      </c>
      <c r="O48" s="19">
        <v>0.17</v>
      </c>
      <c r="P48" s="19">
        <v>0.17</v>
      </c>
      <c r="Q48" s="19">
        <v>0.33</v>
      </c>
      <c r="R48" s="19">
        <v>0.33</v>
      </c>
      <c r="S48" s="19">
        <v>0.18</v>
      </c>
      <c r="T48" s="19">
        <v>0.7</v>
      </c>
      <c r="U48" s="19">
        <v>0.16</v>
      </c>
      <c r="V48" s="19">
        <v>0.33</v>
      </c>
      <c r="W48" s="19">
        <v>0.71</v>
      </c>
      <c r="X48" s="19">
        <v>0.33</v>
      </c>
      <c r="Y48" s="19">
        <v>0.16</v>
      </c>
      <c r="Z48" s="19">
        <v>0.17</v>
      </c>
      <c r="AA48" s="19">
        <v>0.16</v>
      </c>
      <c r="AB48" s="19">
        <v>0.32</v>
      </c>
      <c r="AC48" s="19">
        <v>0.68</v>
      </c>
      <c r="AD48" s="19">
        <v>0.17</v>
      </c>
      <c r="AE48" s="19">
        <v>0.32</v>
      </c>
      <c r="AF48" s="19">
        <v>0.17</v>
      </c>
      <c r="AG48" s="19">
        <v>0.26</v>
      </c>
      <c r="AH48" s="19">
        <v>1</v>
      </c>
      <c r="AI48" s="19">
        <v>0.16</v>
      </c>
      <c r="AJ48" s="19">
        <v>0.08</v>
      </c>
      <c r="AK48" s="19">
        <v>0.22</v>
      </c>
      <c r="AL48" s="19">
        <v>0.16</v>
      </c>
      <c r="AM48" s="19">
        <v>1</v>
      </c>
      <c r="AN48" s="22"/>
      <c r="AO48" s="22"/>
      <c r="AP48" s="22"/>
    </row>
    <row r="49" spans="1:51" s="21" customFormat="1" x14ac:dyDescent="0.3">
      <c r="A49" s="21" t="s">
        <v>250</v>
      </c>
      <c r="B49" s="19">
        <v>0.15</v>
      </c>
      <c r="C49" s="19">
        <v>0.13</v>
      </c>
      <c r="D49" s="19">
        <v>0.12</v>
      </c>
      <c r="E49" s="19">
        <v>0.17</v>
      </c>
      <c r="F49" s="19">
        <v>0.35</v>
      </c>
      <c r="G49" s="19">
        <v>0.12</v>
      </c>
      <c r="H49" s="19">
        <v>0.34</v>
      </c>
      <c r="I49" s="19">
        <v>0.18</v>
      </c>
      <c r="J49" s="19">
        <v>0.27</v>
      </c>
      <c r="K49" s="19">
        <v>0.32</v>
      </c>
      <c r="L49" s="19">
        <v>0.52</v>
      </c>
      <c r="M49" s="19">
        <v>0.32</v>
      </c>
      <c r="N49" s="19">
        <v>0.17</v>
      </c>
      <c r="O49" s="19">
        <v>0.18</v>
      </c>
      <c r="P49" s="19">
        <v>0.18</v>
      </c>
      <c r="Q49" s="19">
        <v>0.32</v>
      </c>
      <c r="R49" s="19">
        <v>0.28999999999999998</v>
      </c>
      <c r="S49" s="19">
        <v>0.18</v>
      </c>
      <c r="T49" s="19">
        <v>0.52</v>
      </c>
      <c r="U49" s="19">
        <v>0.17</v>
      </c>
      <c r="V49" s="19">
        <v>0.32</v>
      </c>
      <c r="W49" s="19">
        <v>0.52</v>
      </c>
      <c r="X49" s="19">
        <v>0.32</v>
      </c>
      <c r="Y49" s="19">
        <v>0.17</v>
      </c>
      <c r="Z49" s="19">
        <v>0.18</v>
      </c>
      <c r="AA49" s="19">
        <v>0.16</v>
      </c>
      <c r="AB49" s="19">
        <v>0.32</v>
      </c>
      <c r="AC49" s="19">
        <v>0.55000000000000004</v>
      </c>
      <c r="AD49" s="19">
        <v>0.18</v>
      </c>
      <c r="AE49" s="19">
        <v>0.31</v>
      </c>
      <c r="AF49" s="19">
        <v>0.18</v>
      </c>
      <c r="AG49" s="19">
        <v>0.27</v>
      </c>
      <c r="AH49" s="19">
        <v>0.51</v>
      </c>
      <c r="AI49" s="19">
        <v>0.16</v>
      </c>
      <c r="AJ49" s="19">
        <v>0.08</v>
      </c>
      <c r="AK49" s="19">
        <v>0.21</v>
      </c>
      <c r="AL49" s="19">
        <v>0.16</v>
      </c>
      <c r="AM49" s="19">
        <v>0.51</v>
      </c>
      <c r="AN49" s="19">
        <v>1</v>
      </c>
      <c r="AO49" s="22"/>
      <c r="AP49" s="22"/>
    </row>
    <row r="50" spans="1:51" s="21" customFormat="1" x14ac:dyDescent="0.3">
      <c r="A50" s="21" t="s">
        <v>251</v>
      </c>
      <c r="B50" s="19">
        <v>0.05</v>
      </c>
      <c r="C50" s="19">
        <v>0.04</v>
      </c>
      <c r="D50" s="19">
        <v>0.02</v>
      </c>
      <c r="E50" s="19">
        <v>0.04</v>
      </c>
      <c r="F50" s="19">
        <v>0.08</v>
      </c>
      <c r="G50" s="19">
        <v>0.03</v>
      </c>
      <c r="H50" s="19">
        <v>0.04</v>
      </c>
      <c r="I50" s="19">
        <v>0.03</v>
      </c>
      <c r="J50" s="19">
        <v>0.06</v>
      </c>
      <c r="K50" s="19">
        <v>0.05</v>
      </c>
      <c r="L50" s="19">
        <v>0.08</v>
      </c>
      <c r="M50" s="19">
        <v>0.05</v>
      </c>
      <c r="N50" s="19">
        <v>0.03</v>
      </c>
      <c r="O50" s="19">
        <v>0.05</v>
      </c>
      <c r="P50" s="19">
        <v>0.05</v>
      </c>
      <c r="Q50" s="19">
        <v>0.05</v>
      </c>
      <c r="R50" s="19">
        <v>0.03</v>
      </c>
      <c r="S50" s="19">
        <v>0.04</v>
      </c>
      <c r="T50" s="19">
        <v>0.08</v>
      </c>
      <c r="U50" s="19">
        <v>0.03</v>
      </c>
      <c r="V50" s="19">
        <v>0.05</v>
      </c>
      <c r="W50" s="19">
        <v>0.08</v>
      </c>
      <c r="X50" s="19">
        <v>0.05</v>
      </c>
      <c r="Y50" s="19">
        <v>0.03</v>
      </c>
      <c r="Z50" s="19">
        <v>0.05</v>
      </c>
      <c r="AA50" s="19">
        <v>0.03</v>
      </c>
      <c r="AB50" s="19">
        <v>0.05</v>
      </c>
      <c r="AC50" s="19">
        <v>0.08</v>
      </c>
      <c r="AD50" s="19">
        <v>0.05</v>
      </c>
      <c r="AE50" s="19">
        <v>0.05</v>
      </c>
      <c r="AF50" s="19">
        <v>0.03</v>
      </c>
      <c r="AG50" s="19">
        <v>0.08</v>
      </c>
      <c r="AH50" s="19">
        <v>0.08</v>
      </c>
      <c r="AI50" s="19">
        <v>0.04</v>
      </c>
      <c r="AJ50" s="19">
        <v>0.55000000000000004</v>
      </c>
      <c r="AK50" s="19">
        <v>0.05</v>
      </c>
      <c r="AL50" s="19">
        <v>0.04</v>
      </c>
      <c r="AM50" s="19">
        <v>0.08</v>
      </c>
      <c r="AN50" s="19">
        <v>0.08</v>
      </c>
      <c r="AO50" s="19">
        <v>1</v>
      </c>
      <c r="AP50" s="22"/>
    </row>
    <row r="51" spans="1:51" s="21" customFormat="1" x14ac:dyDescent="0.3">
      <c r="A51" s="21" t="s">
        <v>252</v>
      </c>
      <c r="B51" s="19">
        <v>0.18</v>
      </c>
      <c r="C51" s="19">
        <v>0.15</v>
      </c>
      <c r="D51" s="19">
        <v>0.12</v>
      </c>
      <c r="E51" s="19">
        <v>0.19</v>
      </c>
      <c r="F51" s="19">
        <v>0.3</v>
      </c>
      <c r="G51" s="19">
        <v>0.21</v>
      </c>
      <c r="H51" s="19">
        <v>0.35</v>
      </c>
      <c r="I51" s="19">
        <v>0.17</v>
      </c>
      <c r="J51" s="19">
        <v>0.22</v>
      </c>
      <c r="K51" s="19">
        <v>0.4</v>
      </c>
      <c r="L51" s="19">
        <v>0.31</v>
      </c>
      <c r="M51" s="19">
        <v>0.7</v>
      </c>
      <c r="N51" s="19">
        <v>0.28000000000000003</v>
      </c>
      <c r="O51" s="19">
        <v>0.16</v>
      </c>
      <c r="P51" s="19">
        <v>0.16</v>
      </c>
      <c r="Q51" s="19">
        <v>0.7</v>
      </c>
      <c r="R51" s="19">
        <v>0.17</v>
      </c>
      <c r="S51" s="19">
        <v>0.17</v>
      </c>
      <c r="T51" s="19">
        <v>0.31</v>
      </c>
      <c r="U51" s="19">
        <v>0.25</v>
      </c>
      <c r="V51" s="19">
        <v>0.7</v>
      </c>
      <c r="W51" s="19">
        <v>0.31</v>
      </c>
      <c r="X51" s="19">
        <v>0.7</v>
      </c>
      <c r="Y51" s="19">
        <v>0.28999999999999998</v>
      </c>
      <c r="Z51" s="19">
        <v>0.16</v>
      </c>
      <c r="AA51" s="19">
        <v>0.31</v>
      </c>
      <c r="AB51" s="19">
        <v>0.7</v>
      </c>
      <c r="AC51" s="19">
        <v>0.31</v>
      </c>
      <c r="AD51" s="19">
        <v>0.16</v>
      </c>
      <c r="AE51" s="19">
        <v>0.66</v>
      </c>
      <c r="AF51" s="19">
        <v>0.32</v>
      </c>
      <c r="AG51" s="19">
        <v>0.19</v>
      </c>
      <c r="AH51" s="19">
        <v>0.32</v>
      </c>
      <c r="AI51" s="19">
        <v>0.18</v>
      </c>
      <c r="AJ51" s="19">
        <v>0.06</v>
      </c>
      <c r="AK51" s="19">
        <v>0.48</v>
      </c>
      <c r="AL51" s="19">
        <v>0.18</v>
      </c>
      <c r="AM51" s="19">
        <v>0.32</v>
      </c>
      <c r="AN51" s="19">
        <v>0.3</v>
      </c>
      <c r="AO51" s="19">
        <v>0.05</v>
      </c>
      <c r="AP51" s="19">
        <v>1</v>
      </c>
    </row>
    <row r="52" spans="1:51" s="21" customFormat="1" x14ac:dyDescent="0.3">
      <c r="A52" s="21" t="s">
        <v>253</v>
      </c>
      <c r="B52" s="19">
        <v>0.35</v>
      </c>
      <c r="C52" s="19">
        <v>0.34</v>
      </c>
      <c r="D52" s="19">
        <v>0.12</v>
      </c>
      <c r="E52" s="19">
        <v>0.35</v>
      </c>
      <c r="F52" s="19">
        <v>0.18</v>
      </c>
      <c r="G52" s="19">
        <v>0.13</v>
      </c>
      <c r="H52" s="19">
        <v>0.19</v>
      </c>
      <c r="I52" s="19">
        <v>0.25</v>
      </c>
      <c r="J52" s="19">
        <v>0.13</v>
      </c>
      <c r="K52" s="19">
        <v>0.17</v>
      </c>
      <c r="L52" s="19">
        <v>0.16</v>
      </c>
      <c r="M52" s="19">
        <v>0.18</v>
      </c>
      <c r="N52" s="19">
        <v>0.12</v>
      </c>
      <c r="O52" s="19">
        <v>0.62</v>
      </c>
      <c r="P52" s="19">
        <v>0.62</v>
      </c>
      <c r="Q52" s="19">
        <v>0.18</v>
      </c>
      <c r="R52" s="19">
        <v>0.13</v>
      </c>
      <c r="S52" s="19">
        <v>0.46</v>
      </c>
      <c r="T52" s="19">
        <v>0.16</v>
      </c>
      <c r="U52" s="19">
        <v>0.11</v>
      </c>
      <c r="V52" s="19">
        <v>0.18</v>
      </c>
      <c r="W52" s="19">
        <v>0.16</v>
      </c>
      <c r="X52" s="19">
        <v>0.18</v>
      </c>
      <c r="Y52" s="19">
        <v>0.12</v>
      </c>
      <c r="Z52" s="19">
        <v>0.62</v>
      </c>
      <c r="AA52" s="19">
        <v>0.12</v>
      </c>
      <c r="AB52" s="19">
        <v>0.18</v>
      </c>
      <c r="AC52" s="19">
        <v>0.17</v>
      </c>
      <c r="AD52" s="19">
        <v>0.61</v>
      </c>
      <c r="AE52" s="19">
        <v>0.16</v>
      </c>
      <c r="AF52" s="19">
        <v>0.1</v>
      </c>
      <c r="AG52" s="19">
        <v>0.1</v>
      </c>
      <c r="AH52" s="19">
        <v>0.17</v>
      </c>
      <c r="AI52" s="19">
        <v>0.62</v>
      </c>
      <c r="AJ52" s="19">
        <v>0.03</v>
      </c>
      <c r="AK52" s="19">
        <v>0.13</v>
      </c>
      <c r="AL52" s="19">
        <v>0.62</v>
      </c>
      <c r="AM52" s="19">
        <v>0.17</v>
      </c>
      <c r="AN52" s="19">
        <v>0.17</v>
      </c>
      <c r="AO52" s="19">
        <v>0.04</v>
      </c>
      <c r="AP52" s="19">
        <v>0.19</v>
      </c>
      <c r="AQ52" s="19">
        <v>1</v>
      </c>
    </row>
    <row r="53" spans="1:51" x14ac:dyDescent="0.3">
      <c r="A53" s="17" t="s">
        <v>100</v>
      </c>
      <c r="B53" s="18">
        <v>7.0000000000000007E-2</v>
      </c>
      <c r="C53" s="18">
        <v>0.06</v>
      </c>
      <c r="D53" s="18">
        <v>0.03</v>
      </c>
      <c r="E53" s="18">
        <v>0.06</v>
      </c>
      <c r="F53" s="18">
        <v>0.1</v>
      </c>
      <c r="G53" s="18">
        <v>0.06</v>
      </c>
      <c r="H53" s="18">
        <v>0.1</v>
      </c>
      <c r="I53" s="18">
        <v>0.05</v>
      </c>
      <c r="J53" s="18">
        <v>0.06</v>
      </c>
      <c r="K53" s="18">
        <v>0.11</v>
      </c>
      <c r="L53" s="18">
        <v>0.1</v>
      </c>
      <c r="M53" s="18">
        <v>0.12</v>
      </c>
      <c r="N53" s="18">
        <v>0.05</v>
      </c>
      <c r="O53" s="18">
        <v>0.06</v>
      </c>
      <c r="P53" s="18">
        <v>0.06</v>
      </c>
      <c r="Q53" s="18">
        <v>0.12</v>
      </c>
      <c r="R53" s="18">
        <v>0.06</v>
      </c>
      <c r="S53" s="18">
        <v>0.06</v>
      </c>
      <c r="T53" s="18">
        <v>0.1</v>
      </c>
      <c r="U53" s="18">
        <v>0.05</v>
      </c>
      <c r="V53" s="18">
        <v>0.12</v>
      </c>
      <c r="W53" s="18">
        <v>0.1</v>
      </c>
      <c r="X53" s="18">
        <v>0.12</v>
      </c>
      <c r="Y53" s="18">
        <v>0.05</v>
      </c>
      <c r="Z53" s="18">
        <v>0.06</v>
      </c>
      <c r="AA53" s="18">
        <v>0.05</v>
      </c>
      <c r="AB53" s="18">
        <v>0.12</v>
      </c>
      <c r="AC53" s="18">
        <v>0.1</v>
      </c>
      <c r="AD53" s="18">
        <v>7.0000000000000007E-2</v>
      </c>
      <c r="AE53" s="18">
        <v>0.12</v>
      </c>
      <c r="AF53" s="18">
        <v>0.05</v>
      </c>
      <c r="AG53" s="18">
        <v>7.0000000000000007E-2</v>
      </c>
      <c r="AH53" s="18">
        <v>0.1</v>
      </c>
      <c r="AI53" s="18">
        <v>7.0000000000000007E-2</v>
      </c>
      <c r="AJ53" s="18">
        <v>0.11</v>
      </c>
      <c r="AK53" s="18">
        <v>0.1</v>
      </c>
      <c r="AL53" s="18">
        <v>7.0000000000000007E-2</v>
      </c>
      <c r="AM53" s="18">
        <v>0.1</v>
      </c>
      <c r="AN53" s="18">
        <v>0.09</v>
      </c>
      <c r="AO53" s="18">
        <v>0.1</v>
      </c>
      <c r="AP53" s="18">
        <v>0.11</v>
      </c>
      <c r="AQ53" s="18">
        <v>0.06</v>
      </c>
      <c r="AR53" s="18">
        <v>1</v>
      </c>
    </row>
    <row r="54" spans="1:51" x14ac:dyDescent="0.3">
      <c r="A54" s="17" t="s">
        <v>101</v>
      </c>
      <c r="B54" s="18">
        <v>0.19</v>
      </c>
      <c r="C54" s="18">
        <v>0.19</v>
      </c>
      <c r="D54" s="18">
        <v>0.09</v>
      </c>
      <c r="E54" s="18">
        <v>0.24</v>
      </c>
      <c r="F54" s="18">
        <v>0.16</v>
      </c>
      <c r="G54" s="18">
        <v>0.12</v>
      </c>
      <c r="H54" s="18">
        <v>0.16</v>
      </c>
      <c r="I54" s="18">
        <v>0.15</v>
      </c>
      <c r="J54" s="18">
        <v>0.1</v>
      </c>
      <c r="K54" s="18">
        <v>0.14000000000000001</v>
      </c>
      <c r="L54" s="18">
        <v>0.12</v>
      </c>
      <c r="M54" s="18">
        <v>0.14000000000000001</v>
      </c>
      <c r="N54" s="18">
        <v>0.09</v>
      </c>
      <c r="O54" s="18">
        <v>0.23</v>
      </c>
      <c r="P54" s="18">
        <v>0.23</v>
      </c>
      <c r="Q54" s="18">
        <v>0.14000000000000001</v>
      </c>
      <c r="R54" s="18">
        <v>0.1</v>
      </c>
      <c r="S54" s="18">
        <v>0.24</v>
      </c>
      <c r="T54" s="18">
        <v>0.12</v>
      </c>
      <c r="U54" s="18">
        <v>0.09</v>
      </c>
      <c r="V54" s="18">
        <v>0.14000000000000001</v>
      </c>
      <c r="W54" s="18">
        <v>0.12</v>
      </c>
      <c r="X54" s="18">
        <v>0.14000000000000001</v>
      </c>
      <c r="Y54" s="18">
        <v>0.09</v>
      </c>
      <c r="Z54" s="18">
        <v>0.23</v>
      </c>
      <c r="AA54" s="18">
        <v>0.09</v>
      </c>
      <c r="AB54" s="18">
        <v>0.14000000000000001</v>
      </c>
      <c r="AC54" s="18">
        <v>0.13</v>
      </c>
      <c r="AD54" s="18">
        <v>0.24</v>
      </c>
      <c r="AE54" s="18">
        <v>0.14000000000000001</v>
      </c>
      <c r="AF54" s="18">
        <v>0.08</v>
      </c>
      <c r="AG54" s="18">
        <v>0.08</v>
      </c>
      <c r="AH54" s="18">
        <v>0.13</v>
      </c>
      <c r="AI54" s="18">
        <v>0.24</v>
      </c>
      <c r="AJ54" s="18">
        <v>0.03</v>
      </c>
      <c r="AK54" s="18">
        <v>0.11</v>
      </c>
      <c r="AL54" s="18">
        <v>0.24</v>
      </c>
      <c r="AM54" s="18">
        <v>0.13</v>
      </c>
      <c r="AN54" s="18">
        <v>0.15</v>
      </c>
      <c r="AO54" s="18">
        <v>0.04</v>
      </c>
      <c r="AP54" s="18">
        <v>0.14000000000000001</v>
      </c>
      <c r="AQ54" s="18">
        <v>0.23</v>
      </c>
      <c r="AR54" s="18">
        <v>0.06</v>
      </c>
      <c r="AS54" s="18">
        <v>1</v>
      </c>
    </row>
    <row r="55" spans="1:51" x14ac:dyDescent="0.3">
      <c r="A55" s="17" t="s">
        <v>102</v>
      </c>
      <c r="B55" s="18">
        <v>0.09</v>
      </c>
      <c r="C55" s="18">
        <v>7.0000000000000007E-2</v>
      </c>
      <c r="D55" s="18">
        <v>0.35</v>
      </c>
      <c r="E55" s="18">
        <v>0.11</v>
      </c>
      <c r="F55" s="18">
        <v>0.1</v>
      </c>
      <c r="G55" s="18">
        <v>0.11</v>
      </c>
      <c r="H55" s="18">
        <v>0.15</v>
      </c>
      <c r="I55" s="18">
        <v>0.13</v>
      </c>
      <c r="J55" s="18">
        <v>0.11</v>
      </c>
      <c r="K55" s="18">
        <v>0.12</v>
      </c>
      <c r="L55" s="18">
        <v>0.12</v>
      </c>
      <c r="M55" s="18">
        <v>0.12</v>
      </c>
      <c r="N55" s="18">
        <v>0.11</v>
      </c>
      <c r="O55" s="18">
        <v>0.1</v>
      </c>
      <c r="P55" s="18">
        <v>0.1</v>
      </c>
      <c r="Q55" s="18">
        <v>0.12</v>
      </c>
      <c r="R55" s="18">
        <v>0.16</v>
      </c>
      <c r="S55" s="18">
        <v>0.12</v>
      </c>
      <c r="T55" s="18">
        <v>0.12</v>
      </c>
      <c r="U55" s="18">
        <v>0.11</v>
      </c>
      <c r="V55" s="18">
        <v>0.12</v>
      </c>
      <c r="W55" s="18">
        <v>0.12</v>
      </c>
      <c r="X55" s="18">
        <v>0.12</v>
      </c>
      <c r="Y55" s="18">
        <v>0.11</v>
      </c>
      <c r="Z55" s="18">
        <v>0.1</v>
      </c>
      <c r="AA55" s="18">
        <v>0.11</v>
      </c>
      <c r="AB55" s="18">
        <v>0.13</v>
      </c>
      <c r="AC55" s="18">
        <v>0.13</v>
      </c>
      <c r="AD55" s="18">
        <v>0.11</v>
      </c>
      <c r="AE55" s="18">
        <v>0.12</v>
      </c>
      <c r="AF55" s="18">
        <v>0.1</v>
      </c>
      <c r="AG55" s="18">
        <v>0.05</v>
      </c>
      <c r="AH55" s="18">
        <v>0.11</v>
      </c>
      <c r="AI55" s="18">
        <v>0.12</v>
      </c>
      <c r="AJ55" s="18">
        <v>0.01</v>
      </c>
      <c r="AK55" s="18">
        <v>0.08</v>
      </c>
      <c r="AL55" s="18">
        <v>0.12</v>
      </c>
      <c r="AM55" s="18">
        <v>0.11</v>
      </c>
      <c r="AN55" s="18">
        <v>0.14000000000000001</v>
      </c>
      <c r="AO55" s="18">
        <v>0.02</v>
      </c>
      <c r="AP55" s="18">
        <v>0.11</v>
      </c>
      <c r="AQ55" s="18">
        <v>0.1</v>
      </c>
      <c r="AR55" s="18">
        <v>0.03</v>
      </c>
      <c r="AS55" s="18">
        <v>0.08</v>
      </c>
      <c r="AT55" s="18">
        <v>1</v>
      </c>
    </row>
    <row r="56" spans="1:51" x14ac:dyDescent="0.3">
      <c r="A56" s="17" t="s">
        <v>103</v>
      </c>
      <c r="B56" s="18">
        <v>0.1</v>
      </c>
      <c r="C56" s="18">
        <v>0.11</v>
      </c>
      <c r="D56" s="18">
        <v>0.08</v>
      </c>
      <c r="E56" s="18">
        <v>0.11</v>
      </c>
      <c r="F56" s="18">
        <v>0.19</v>
      </c>
      <c r="G56" s="18">
        <v>0.12</v>
      </c>
      <c r="H56" s="18">
        <v>0.19</v>
      </c>
      <c r="I56" s="18">
        <v>0.1</v>
      </c>
      <c r="J56" s="18">
        <v>0.11</v>
      </c>
      <c r="K56" s="18">
        <v>0.21</v>
      </c>
      <c r="L56" s="18">
        <v>0.18</v>
      </c>
      <c r="M56" s="18">
        <v>0.22</v>
      </c>
      <c r="N56" s="18">
        <v>0.11</v>
      </c>
      <c r="O56" s="18">
        <v>0.12</v>
      </c>
      <c r="P56" s="18">
        <v>0.12</v>
      </c>
      <c r="Q56" s="18">
        <v>0.22</v>
      </c>
      <c r="R56" s="18">
        <v>0.1</v>
      </c>
      <c r="S56" s="18">
        <v>0.12</v>
      </c>
      <c r="T56" s="18">
        <v>0.18</v>
      </c>
      <c r="U56" s="18">
        <v>0.09</v>
      </c>
      <c r="V56" s="18">
        <v>0.22</v>
      </c>
      <c r="W56" s="18">
        <v>0.18</v>
      </c>
      <c r="X56" s="18">
        <v>0.22</v>
      </c>
      <c r="Y56" s="18">
        <v>0.11</v>
      </c>
      <c r="Z56" s="18">
        <v>0.12</v>
      </c>
      <c r="AA56" s="18">
        <v>0.11</v>
      </c>
      <c r="AB56" s="18">
        <v>0.21</v>
      </c>
      <c r="AC56" s="18">
        <v>0.18</v>
      </c>
      <c r="AD56" s="18">
        <v>0.12</v>
      </c>
      <c r="AE56" s="18">
        <v>0.22</v>
      </c>
      <c r="AF56" s="18">
        <v>0.11</v>
      </c>
      <c r="AG56" s="18">
        <v>0.14000000000000001</v>
      </c>
      <c r="AH56" s="18">
        <v>0.2</v>
      </c>
      <c r="AI56" s="18">
        <v>0.12</v>
      </c>
      <c r="AJ56" s="18">
        <v>0.06</v>
      </c>
      <c r="AK56" s="18">
        <v>0.19</v>
      </c>
      <c r="AL56" s="18">
        <v>0.12</v>
      </c>
      <c r="AM56" s="18">
        <v>0.2</v>
      </c>
      <c r="AN56" s="18">
        <v>0.18</v>
      </c>
      <c r="AO56" s="18">
        <v>0.05</v>
      </c>
      <c r="AP56" s="18">
        <v>0.22</v>
      </c>
      <c r="AQ56" s="18">
        <v>0.11</v>
      </c>
      <c r="AR56" s="18">
        <v>0.1</v>
      </c>
      <c r="AS56" s="18">
        <v>0.1</v>
      </c>
      <c r="AT56" s="18">
        <v>7.0000000000000007E-2</v>
      </c>
      <c r="AU56" s="18">
        <v>1</v>
      </c>
    </row>
    <row r="57" spans="1:51" x14ac:dyDescent="0.3">
      <c r="A57" s="17" t="s">
        <v>104</v>
      </c>
      <c r="B57" s="18">
        <v>0.14000000000000001</v>
      </c>
      <c r="C57" s="18">
        <v>0.14000000000000001</v>
      </c>
      <c r="D57" s="18">
        <v>0.13</v>
      </c>
      <c r="E57" s="18">
        <v>0.17</v>
      </c>
      <c r="F57" s="18">
        <v>0.23</v>
      </c>
      <c r="G57" s="18">
        <v>0.17</v>
      </c>
      <c r="H57" s="18">
        <v>0.32</v>
      </c>
      <c r="I57" s="18">
        <v>0.17</v>
      </c>
      <c r="J57" s="18">
        <v>0.19</v>
      </c>
      <c r="K57" s="18">
        <v>0.28000000000000003</v>
      </c>
      <c r="L57" s="18">
        <v>0.27</v>
      </c>
      <c r="M57" s="18">
        <v>0.28999999999999998</v>
      </c>
      <c r="N57" s="18">
        <v>0.14000000000000001</v>
      </c>
      <c r="O57" s="18">
        <v>0.15</v>
      </c>
      <c r="P57" s="18">
        <v>0.15</v>
      </c>
      <c r="Q57" s="18">
        <v>0.28999999999999998</v>
      </c>
      <c r="R57" s="18">
        <v>0.2</v>
      </c>
      <c r="S57" s="18">
        <v>0.16</v>
      </c>
      <c r="T57" s="18">
        <v>0.27</v>
      </c>
      <c r="U57" s="18">
        <v>0.13</v>
      </c>
      <c r="V57" s="18">
        <v>0.28999999999999998</v>
      </c>
      <c r="W57" s="18">
        <v>0.27</v>
      </c>
      <c r="X57" s="18">
        <v>0.28999999999999998</v>
      </c>
      <c r="Y57" s="18">
        <v>0.14000000000000001</v>
      </c>
      <c r="Z57" s="18">
        <v>0.15</v>
      </c>
      <c r="AA57" s="18">
        <v>0.15</v>
      </c>
      <c r="AB57" s="18">
        <v>0.3</v>
      </c>
      <c r="AC57" s="18">
        <v>0.28000000000000003</v>
      </c>
      <c r="AD57" s="18">
        <v>0.15</v>
      </c>
      <c r="AE57" s="18">
        <v>0.31</v>
      </c>
      <c r="AF57" s="18">
        <v>0.16</v>
      </c>
      <c r="AG57" s="18">
        <v>0.12</v>
      </c>
      <c r="AH57" s="18">
        <v>0.26</v>
      </c>
      <c r="AI57" s="18">
        <v>0.18</v>
      </c>
      <c r="AJ57" s="18">
        <v>0.03</v>
      </c>
      <c r="AK57" s="18">
        <v>0.22</v>
      </c>
      <c r="AL57" s="18">
        <v>0.18</v>
      </c>
      <c r="AM57" s="18">
        <v>0.26</v>
      </c>
      <c r="AN57" s="18">
        <v>0.27</v>
      </c>
      <c r="AO57" s="18">
        <v>0.04</v>
      </c>
      <c r="AP57" s="18">
        <v>0.31</v>
      </c>
      <c r="AQ57" s="18">
        <v>0.17</v>
      </c>
      <c r="AR57" s="18">
        <v>0.08</v>
      </c>
      <c r="AS57" s="18">
        <v>0.14000000000000001</v>
      </c>
      <c r="AT57" s="18">
        <v>0.12</v>
      </c>
      <c r="AU57" s="18">
        <v>0.23</v>
      </c>
      <c r="AV57" s="18">
        <v>1</v>
      </c>
    </row>
    <row r="58" spans="1:51" x14ac:dyDescent="0.3">
      <c r="A58" s="17" t="s">
        <v>105</v>
      </c>
      <c r="B58" s="18">
        <v>0.15</v>
      </c>
      <c r="C58" s="18">
        <v>0.14000000000000001</v>
      </c>
      <c r="D58" s="18">
        <v>0.16</v>
      </c>
      <c r="E58" s="18">
        <v>0.18</v>
      </c>
      <c r="F58" s="18">
        <v>0.23</v>
      </c>
      <c r="G58" s="18">
        <v>0.17</v>
      </c>
      <c r="H58" s="18">
        <v>0.36</v>
      </c>
      <c r="I58" s="18">
        <v>0.18</v>
      </c>
      <c r="J58" s="18">
        <v>0.2</v>
      </c>
      <c r="K58" s="18">
        <v>0.35</v>
      </c>
      <c r="L58" s="18">
        <v>0.28000000000000003</v>
      </c>
      <c r="M58" s="18">
        <v>0.34</v>
      </c>
      <c r="N58" s="18">
        <v>0.17</v>
      </c>
      <c r="O58" s="18">
        <v>0.17</v>
      </c>
      <c r="P58" s="18">
        <v>0.17</v>
      </c>
      <c r="Q58" s="18">
        <v>0.34</v>
      </c>
      <c r="R58" s="18">
        <v>0.19</v>
      </c>
      <c r="S58" s="18">
        <v>0.19</v>
      </c>
      <c r="T58" s="18">
        <v>0.28000000000000003</v>
      </c>
      <c r="U58" s="18">
        <v>0.16</v>
      </c>
      <c r="V58" s="18">
        <v>0.34</v>
      </c>
      <c r="W58" s="18">
        <v>0.28000000000000003</v>
      </c>
      <c r="X58" s="18">
        <v>0.34</v>
      </c>
      <c r="Y58" s="18">
        <v>0.17</v>
      </c>
      <c r="Z58" s="18">
        <v>0.17</v>
      </c>
      <c r="AA58" s="18">
        <v>0.18</v>
      </c>
      <c r="AB58" s="18">
        <v>0.34</v>
      </c>
      <c r="AC58" s="18">
        <v>0.28000000000000003</v>
      </c>
      <c r="AD58" s="18">
        <v>0.18</v>
      </c>
      <c r="AE58" s="18">
        <v>0.36</v>
      </c>
      <c r="AF58" s="18">
        <v>0.21</v>
      </c>
      <c r="AG58" s="18">
        <v>0.16</v>
      </c>
      <c r="AH58" s="18">
        <v>0.27</v>
      </c>
      <c r="AI58" s="18">
        <v>0.19</v>
      </c>
      <c r="AJ58" s="18">
        <v>0.05</v>
      </c>
      <c r="AK58" s="18">
        <v>0.26</v>
      </c>
      <c r="AL58" s="18">
        <v>0.19</v>
      </c>
      <c r="AM58" s="18">
        <v>0.27</v>
      </c>
      <c r="AN58" s="18">
        <v>0.26</v>
      </c>
      <c r="AO58" s="18">
        <v>0.04</v>
      </c>
      <c r="AP58" s="18">
        <v>0.33</v>
      </c>
      <c r="AQ58" s="18">
        <v>0.18</v>
      </c>
      <c r="AR58" s="18">
        <v>0.09</v>
      </c>
      <c r="AS58" s="18">
        <v>0.15</v>
      </c>
      <c r="AT58" s="18">
        <v>0.13</v>
      </c>
      <c r="AU58" s="18">
        <v>0.26</v>
      </c>
      <c r="AV58" s="18">
        <v>0.52</v>
      </c>
      <c r="AW58" s="18">
        <v>1</v>
      </c>
    </row>
    <row r="59" spans="1:51" x14ac:dyDescent="0.3">
      <c r="A59" s="17" t="s">
        <v>106</v>
      </c>
      <c r="B59" s="18">
        <v>0.15</v>
      </c>
      <c r="C59" s="18">
        <v>0.14000000000000001</v>
      </c>
      <c r="D59" s="18">
        <v>0.15</v>
      </c>
      <c r="E59" s="18">
        <v>0.17</v>
      </c>
      <c r="F59" s="18">
        <v>0.25</v>
      </c>
      <c r="G59" s="18">
        <v>0.17</v>
      </c>
      <c r="H59" s="18">
        <v>0.36</v>
      </c>
      <c r="I59" s="18">
        <v>0.17</v>
      </c>
      <c r="J59" s="18">
        <v>0.2</v>
      </c>
      <c r="K59" s="18">
        <v>0.36</v>
      </c>
      <c r="L59" s="18">
        <v>0.28000000000000003</v>
      </c>
      <c r="M59" s="18">
        <v>0.36</v>
      </c>
      <c r="N59" s="18">
        <v>0.18</v>
      </c>
      <c r="O59" s="18">
        <v>0.17</v>
      </c>
      <c r="P59" s="18">
        <v>0.17</v>
      </c>
      <c r="Q59" s="18">
        <v>0.36</v>
      </c>
      <c r="R59" s="18">
        <v>0.19</v>
      </c>
      <c r="S59" s="18">
        <v>0.19</v>
      </c>
      <c r="T59" s="18">
        <v>0.28000000000000003</v>
      </c>
      <c r="U59" s="18">
        <v>0.17</v>
      </c>
      <c r="V59" s="18">
        <v>0.36</v>
      </c>
      <c r="W59" s="18">
        <v>0.28000000000000003</v>
      </c>
      <c r="X59" s="18">
        <v>0.36</v>
      </c>
      <c r="Y59" s="18">
        <v>0.17</v>
      </c>
      <c r="Z59" s="18">
        <v>0.17</v>
      </c>
      <c r="AA59" s="18">
        <v>0.18</v>
      </c>
      <c r="AB59" s="18">
        <v>0.36</v>
      </c>
      <c r="AC59" s="18">
        <v>0.28999999999999998</v>
      </c>
      <c r="AD59" s="18">
        <v>0.17</v>
      </c>
      <c r="AE59" s="18">
        <v>0.37</v>
      </c>
      <c r="AF59" s="18">
        <v>0.21</v>
      </c>
      <c r="AG59" s="18">
        <v>0.17</v>
      </c>
      <c r="AH59" s="18">
        <v>0.27</v>
      </c>
      <c r="AI59" s="18">
        <v>0.19</v>
      </c>
      <c r="AJ59" s="18">
        <v>0.05</v>
      </c>
      <c r="AK59" s="18">
        <v>0.27</v>
      </c>
      <c r="AL59" s="18">
        <v>0.19</v>
      </c>
      <c r="AM59" s="18">
        <v>0.27</v>
      </c>
      <c r="AN59" s="18">
        <v>0.27</v>
      </c>
      <c r="AO59" s="18">
        <v>0.03</v>
      </c>
      <c r="AP59" s="18">
        <v>0.33</v>
      </c>
      <c r="AQ59" s="18">
        <v>0.18</v>
      </c>
      <c r="AR59" s="18">
        <v>0.09</v>
      </c>
      <c r="AS59" s="18">
        <v>0.15</v>
      </c>
      <c r="AT59" s="18">
        <v>0.12</v>
      </c>
      <c r="AU59" s="18">
        <v>0.27</v>
      </c>
      <c r="AV59" s="18">
        <v>0.52</v>
      </c>
      <c r="AW59" s="18">
        <v>0.89</v>
      </c>
      <c r="AX59" s="18">
        <v>1</v>
      </c>
    </row>
    <row r="60" spans="1:51" x14ac:dyDescent="0.3">
      <c r="A60" s="17" t="s">
        <v>107</v>
      </c>
      <c r="B60" s="18">
        <v>0.18</v>
      </c>
      <c r="C60" s="18">
        <v>0.14000000000000001</v>
      </c>
      <c r="D60" s="18">
        <v>0.14000000000000001</v>
      </c>
      <c r="E60" s="18">
        <v>0.19</v>
      </c>
      <c r="F60" s="18">
        <v>0.24</v>
      </c>
      <c r="G60" s="18">
        <v>0.19</v>
      </c>
      <c r="H60" s="18">
        <v>0.35</v>
      </c>
      <c r="I60" s="18">
        <v>0.16</v>
      </c>
      <c r="J60" s="18">
        <v>0.17</v>
      </c>
      <c r="K60" s="18">
        <v>0.36</v>
      </c>
      <c r="L60" s="18">
        <v>0.3</v>
      </c>
      <c r="M60" s="18">
        <v>0.37</v>
      </c>
      <c r="N60" s="18">
        <v>0.15</v>
      </c>
      <c r="O60" s="18">
        <v>0.16</v>
      </c>
      <c r="P60" s="18">
        <v>0.16</v>
      </c>
      <c r="Q60" s="18">
        <v>0.37</v>
      </c>
      <c r="R60" s="18">
        <v>0.18</v>
      </c>
      <c r="S60" s="18">
        <v>0.17</v>
      </c>
      <c r="T60" s="18">
        <v>0.31</v>
      </c>
      <c r="U60" s="18">
        <v>0.14000000000000001</v>
      </c>
      <c r="V60" s="18">
        <v>0.37</v>
      </c>
      <c r="W60" s="18">
        <v>0.3</v>
      </c>
      <c r="X60" s="18">
        <v>0.37</v>
      </c>
      <c r="Y60" s="18">
        <v>0.15</v>
      </c>
      <c r="Z60" s="18">
        <v>0.16</v>
      </c>
      <c r="AA60" s="18">
        <v>0.15</v>
      </c>
      <c r="AB60" s="18">
        <v>0.37</v>
      </c>
      <c r="AC60" s="18">
        <v>0.3</v>
      </c>
      <c r="AD60" s="18">
        <v>0.16</v>
      </c>
      <c r="AE60" s="18">
        <v>0.37</v>
      </c>
      <c r="AF60" s="18">
        <v>0.18</v>
      </c>
      <c r="AG60" s="18">
        <v>0.17</v>
      </c>
      <c r="AH60" s="18">
        <v>0.3</v>
      </c>
      <c r="AI60" s="18">
        <v>0.17</v>
      </c>
      <c r="AJ60" s="18">
        <v>0.05</v>
      </c>
      <c r="AK60" s="18">
        <v>0.28000000000000003</v>
      </c>
      <c r="AL60" s="18">
        <v>0.17</v>
      </c>
      <c r="AM60" s="18">
        <v>0.3</v>
      </c>
      <c r="AN60" s="18">
        <v>0.31</v>
      </c>
      <c r="AO60" s="18">
        <v>0.05</v>
      </c>
      <c r="AP60" s="18">
        <v>0.36</v>
      </c>
      <c r="AQ60" s="18">
        <v>0.16</v>
      </c>
      <c r="AR60" s="18">
        <v>0.1</v>
      </c>
      <c r="AS60" s="18">
        <v>0.13</v>
      </c>
      <c r="AT60" s="18">
        <v>0.11</v>
      </c>
      <c r="AU60" s="18">
        <v>0.28999999999999998</v>
      </c>
      <c r="AV60" s="18">
        <v>0.45</v>
      </c>
      <c r="AW60" s="18">
        <v>0.53</v>
      </c>
      <c r="AX60" s="18">
        <v>0.53</v>
      </c>
      <c r="AY60" s="18">
        <v>1</v>
      </c>
    </row>
  </sheetData>
  <mergeCells count="2">
    <mergeCell ref="A1:E2"/>
    <mergeCell ref="F1:G2"/>
  </mergeCells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70" zoomScaleNormal="70" workbookViewId="0">
      <selection activeCell="H24" sqref="H24"/>
    </sheetView>
  </sheetViews>
  <sheetFormatPr defaultRowHeight="16.5" x14ac:dyDescent="0.3"/>
  <cols>
    <col min="1" max="1" width="21.75" customWidth="1"/>
    <col min="2" max="2" width="22" bestFit="1" customWidth="1"/>
    <col min="3" max="3" width="15.625" customWidth="1"/>
    <col min="4" max="4" width="15.375" customWidth="1"/>
    <col min="5" max="5" width="15.75" customWidth="1"/>
    <col min="6" max="6" width="15.25" customWidth="1"/>
    <col min="7" max="7" width="15.375" customWidth="1"/>
    <col min="8" max="8" width="17.5" customWidth="1"/>
    <col min="9" max="9" width="15.75" customWidth="1"/>
    <col min="10" max="11" width="15.125" customWidth="1"/>
    <col min="12" max="12" width="14.5" customWidth="1"/>
  </cols>
  <sheetData>
    <row r="1" spans="1:12" x14ac:dyDescent="0.3">
      <c r="A1" s="34" t="s">
        <v>260</v>
      </c>
      <c r="B1" s="34"/>
      <c r="C1" s="34"/>
      <c r="D1" s="34"/>
      <c r="E1" s="34"/>
      <c r="F1" s="37" t="s">
        <v>261</v>
      </c>
      <c r="G1" s="37"/>
    </row>
    <row r="2" spans="1:12" x14ac:dyDescent="0.3">
      <c r="A2" s="40"/>
      <c r="B2" s="40"/>
      <c r="C2" s="40"/>
      <c r="D2" s="40"/>
      <c r="E2" s="40"/>
      <c r="F2" s="41"/>
      <c r="G2" s="41"/>
    </row>
    <row r="3" spans="1:12" x14ac:dyDescent="0.3">
      <c r="A3" s="32"/>
      <c r="B3" s="32"/>
      <c r="C3" s="32"/>
      <c r="D3" s="32"/>
      <c r="E3" s="32"/>
      <c r="F3" s="33"/>
      <c r="G3" s="33"/>
    </row>
    <row r="4" spans="1:12" x14ac:dyDescent="0.3">
      <c r="A4" s="7" t="s">
        <v>255</v>
      </c>
    </row>
    <row r="6" spans="1:12" ht="33" x14ac:dyDescent="0.3">
      <c r="A6" s="8" t="s">
        <v>158</v>
      </c>
      <c r="B6" s="9"/>
      <c r="C6" s="10" t="s">
        <v>159</v>
      </c>
      <c r="D6" s="10" t="s">
        <v>160</v>
      </c>
      <c r="E6" s="10" t="s">
        <v>161</v>
      </c>
      <c r="F6" s="10" t="s">
        <v>162</v>
      </c>
      <c r="G6" s="10" t="s">
        <v>163</v>
      </c>
      <c r="H6" s="10" t="s">
        <v>164</v>
      </c>
      <c r="I6" s="10" t="s">
        <v>165</v>
      </c>
      <c r="J6" s="10" t="s">
        <v>166</v>
      </c>
      <c r="K6" s="10" t="s">
        <v>167</v>
      </c>
      <c r="L6" s="10" t="s">
        <v>168</v>
      </c>
    </row>
    <row r="7" spans="1:12" ht="33" x14ac:dyDescent="0.3">
      <c r="A7" s="11" t="s">
        <v>169</v>
      </c>
      <c r="B7" s="11"/>
      <c r="C7" s="12" t="s">
        <v>170</v>
      </c>
      <c r="D7" s="12" t="s">
        <v>171</v>
      </c>
      <c r="E7" s="12" t="s">
        <v>172</v>
      </c>
      <c r="F7" s="12" t="s">
        <v>173</v>
      </c>
      <c r="G7" s="12" t="s">
        <v>174</v>
      </c>
      <c r="H7" s="12" t="s">
        <v>175</v>
      </c>
      <c r="I7" s="12" t="s">
        <v>176</v>
      </c>
      <c r="J7" s="12" t="s">
        <v>177</v>
      </c>
      <c r="K7" s="12" t="s">
        <v>178</v>
      </c>
      <c r="L7" s="12" t="s">
        <v>179</v>
      </c>
    </row>
    <row r="8" spans="1:12" x14ac:dyDescent="0.3">
      <c r="A8" s="11" t="s">
        <v>180</v>
      </c>
      <c r="B8" s="11"/>
      <c r="C8" s="13">
        <f>1980050625*2</f>
        <v>3960101250</v>
      </c>
      <c r="D8" s="13">
        <f>1840141125*2</f>
        <v>3680282250</v>
      </c>
      <c r="E8" s="13">
        <f>1404934950*2</f>
        <v>2809869900</v>
      </c>
      <c r="F8" s="13">
        <f>1624039125*2</f>
        <v>3248078250</v>
      </c>
      <c r="G8" s="13">
        <f>1685410950*2</f>
        <v>3370821900</v>
      </c>
      <c r="H8" s="13">
        <f>1786415100*2</f>
        <v>3572830200</v>
      </c>
      <c r="I8" s="13">
        <f>1953814350*2</f>
        <v>3907628700</v>
      </c>
      <c r="J8" s="13">
        <f>1443582600*2</f>
        <v>2887165200</v>
      </c>
      <c r="K8" s="13">
        <f>1433380950*2</f>
        <v>2866761900</v>
      </c>
      <c r="L8" s="13">
        <f>1384955025*2</f>
        <v>2769910050</v>
      </c>
    </row>
    <row r="9" spans="1:12" x14ac:dyDescent="0.3">
      <c r="A9" s="11" t="s">
        <v>181</v>
      </c>
      <c r="B9" s="11"/>
      <c r="C9" s="13">
        <f>1191831450*2</f>
        <v>2383662900</v>
      </c>
      <c r="D9" s="13">
        <f>1030032150*2</f>
        <v>2060064300</v>
      </c>
      <c r="E9" s="13">
        <f>647546100*2</f>
        <v>1295092200</v>
      </c>
      <c r="F9" s="13">
        <f>873935550*2</f>
        <v>1747871100</v>
      </c>
      <c r="G9" s="13">
        <f>873392475*2</f>
        <v>1746784950</v>
      </c>
      <c r="H9" s="13">
        <f>1123385100*2</f>
        <v>2246770200</v>
      </c>
      <c r="I9" s="13">
        <f>1193057775*2</f>
        <v>2386115550</v>
      </c>
      <c r="J9" s="13">
        <f>616566825*2</f>
        <v>1233133650</v>
      </c>
      <c r="K9" s="13">
        <f>653305500*2</f>
        <v>1306611000</v>
      </c>
      <c r="L9" s="13">
        <f>700778250*2</f>
        <v>1401556500</v>
      </c>
    </row>
    <row r="10" spans="1:12" x14ac:dyDescent="0.3">
      <c r="A10" s="1"/>
    </row>
    <row r="11" spans="1:12" s="2" customFormat="1" x14ac:dyDescent="0.3">
      <c r="A11" s="2" t="s">
        <v>0</v>
      </c>
      <c r="B11" s="2" t="s">
        <v>215</v>
      </c>
      <c r="C11" s="2" t="s">
        <v>182</v>
      </c>
      <c r="D11" s="2" t="s">
        <v>182</v>
      </c>
      <c r="E11" s="2" t="s">
        <v>182</v>
      </c>
      <c r="F11" s="2" t="s">
        <v>182</v>
      </c>
      <c r="G11" s="2" t="s">
        <v>182</v>
      </c>
      <c r="H11" s="2" t="s">
        <v>182</v>
      </c>
      <c r="I11" s="2" t="s">
        <v>182</v>
      </c>
      <c r="J11" s="2" t="s">
        <v>182</v>
      </c>
      <c r="K11" s="2" t="s">
        <v>182</v>
      </c>
      <c r="L11" s="2" t="s">
        <v>182</v>
      </c>
    </row>
    <row r="12" spans="1:12" x14ac:dyDescent="0.3">
      <c r="A12" t="s">
        <v>183</v>
      </c>
      <c r="B12" t="s">
        <v>186</v>
      </c>
      <c r="C12">
        <v>2.7</v>
      </c>
      <c r="D12">
        <v>0.27</v>
      </c>
      <c r="E12">
        <v>0</v>
      </c>
      <c r="F12">
        <v>0</v>
      </c>
      <c r="G12">
        <v>0</v>
      </c>
      <c r="H12">
        <v>0.33</v>
      </c>
      <c r="I12">
        <v>0</v>
      </c>
      <c r="J12">
        <v>0</v>
      </c>
      <c r="K12">
        <v>0</v>
      </c>
      <c r="L12">
        <v>0</v>
      </c>
    </row>
    <row r="13" spans="1:12" x14ac:dyDescent="0.3">
      <c r="A13" t="s">
        <v>184</v>
      </c>
      <c r="B13" t="s">
        <v>187</v>
      </c>
      <c r="C13">
        <v>0</v>
      </c>
      <c r="D13">
        <v>0.24</v>
      </c>
      <c r="E13">
        <v>1.82</v>
      </c>
      <c r="F13">
        <v>0</v>
      </c>
      <c r="G13">
        <v>0</v>
      </c>
      <c r="H13">
        <v>1.17</v>
      </c>
      <c r="I13">
        <v>0.27</v>
      </c>
      <c r="J13">
        <v>0.48</v>
      </c>
      <c r="K13">
        <v>3.49</v>
      </c>
      <c r="L13">
        <v>0</v>
      </c>
    </row>
    <row r="14" spans="1:12" x14ac:dyDescent="0.3">
      <c r="A14" t="s">
        <v>185</v>
      </c>
      <c r="B14" t="s">
        <v>188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12" x14ac:dyDescent="0.3">
      <c r="A15" t="s">
        <v>214</v>
      </c>
      <c r="B15" t="s">
        <v>189</v>
      </c>
      <c r="C15">
        <v>156.93</v>
      </c>
      <c r="D15">
        <v>665</v>
      </c>
      <c r="E15">
        <v>529.16999999999996</v>
      </c>
      <c r="F15">
        <v>446.03</v>
      </c>
      <c r="G15">
        <v>290.31</v>
      </c>
      <c r="H15">
        <v>742.39</v>
      </c>
      <c r="I15">
        <v>1149.9000000000001</v>
      </c>
      <c r="J15">
        <v>137.62</v>
      </c>
      <c r="K15">
        <v>245.52</v>
      </c>
      <c r="L15">
        <v>198.28</v>
      </c>
    </row>
  </sheetData>
  <mergeCells count="2">
    <mergeCell ref="A1:E2"/>
    <mergeCell ref="F1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70" zoomScaleNormal="70" workbookViewId="0">
      <selection activeCell="I40" sqref="I40"/>
    </sheetView>
  </sheetViews>
  <sheetFormatPr defaultRowHeight="16.5" x14ac:dyDescent="0.3"/>
  <cols>
    <col min="1" max="1" width="21.375" customWidth="1"/>
    <col min="2" max="2" width="22.5" bestFit="1" customWidth="1"/>
    <col min="3" max="3" width="15.25" customWidth="1"/>
    <col min="4" max="4" width="15.375" customWidth="1"/>
    <col min="5" max="5" width="15.625" customWidth="1"/>
    <col min="6" max="6" width="15.375" customWidth="1"/>
    <col min="7" max="7" width="15.75" customWidth="1"/>
    <col min="8" max="8" width="17.5" customWidth="1"/>
    <col min="9" max="9" width="15.75" customWidth="1"/>
    <col min="10" max="11" width="15.125" customWidth="1"/>
    <col min="12" max="12" width="14.5" customWidth="1"/>
  </cols>
  <sheetData>
    <row r="1" spans="1:7" x14ac:dyDescent="0.3">
      <c r="A1" s="34" t="s">
        <v>260</v>
      </c>
      <c r="B1" s="35"/>
      <c r="C1" s="35"/>
      <c r="D1" s="35"/>
      <c r="E1" s="35"/>
      <c r="F1" s="37" t="s">
        <v>261</v>
      </c>
      <c r="G1" s="38"/>
    </row>
    <row r="2" spans="1:7" x14ac:dyDescent="0.3">
      <c r="A2" s="36"/>
      <c r="B2" s="36"/>
      <c r="C2" s="36"/>
      <c r="D2" s="36"/>
      <c r="E2" s="36"/>
      <c r="F2" s="39"/>
      <c r="G2" s="39"/>
    </row>
    <row r="4" spans="1:7" x14ac:dyDescent="0.3">
      <c r="A4" s="42" t="s">
        <v>256</v>
      </c>
      <c r="B4" s="42"/>
      <c r="C4" s="42"/>
      <c r="D4" s="42"/>
      <c r="E4" s="42"/>
      <c r="F4" s="42"/>
      <c r="G4" s="42"/>
    </row>
    <row r="6" spans="1:7" ht="33" x14ac:dyDescent="0.3">
      <c r="A6" s="29" t="s">
        <v>205</v>
      </c>
      <c r="B6" s="30"/>
      <c r="C6" s="31" t="s">
        <v>202</v>
      </c>
      <c r="D6" s="31" t="s">
        <v>203</v>
      </c>
      <c r="E6" s="31" t="s">
        <v>196</v>
      </c>
      <c r="F6" s="31" t="s">
        <v>198</v>
      </c>
      <c r="G6" s="31" t="s">
        <v>200</v>
      </c>
    </row>
    <row r="7" spans="1:7" ht="33" x14ac:dyDescent="0.3">
      <c r="A7" s="11" t="s">
        <v>169</v>
      </c>
      <c r="B7" s="11"/>
      <c r="C7" s="12" t="s">
        <v>206</v>
      </c>
      <c r="D7" s="12" t="s">
        <v>204</v>
      </c>
      <c r="E7" s="12" t="s">
        <v>197</v>
      </c>
      <c r="F7" s="12" t="s">
        <v>199</v>
      </c>
      <c r="G7" s="12" t="s">
        <v>201</v>
      </c>
    </row>
    <row r="8" spans="1:7" x14ac:dyDescent="0.3">
      <c r="A8" s="11" t="s">
        <v>180</v>
      </c>
      <c r="B8" s="11"/>
      <c r="C8" s="13">
        <v>6119969760</v>
      </c>
      <c r="D8" s="13">
        <v>6606799052</v>
      </c>
      <c r="E8" s="13">
        <v>6310034994</v>
      </c>
      <c r="F8" s="13">
        <v>6390197684</v>
      </c>
      <c r="G8" s="13">
        <v>8430159122</v>
      </c>
    </row>
    <row r="9" spans="1:7" x14ac:dyDescent="0.3">
      <c r="A9" s="11" t="s">
        <v>181</v>
      </c>
      <c r="B9" s="11"/>
      <c r="C9" s="13">
        <v>5358167160</v>
      </c>
      <c r="D9" s="13">
        <v>5725708786</v>
      </c>
      <c r="E9" s="13">
        <v>5318999764</v>
      </c>
      <c r="F9" s="13">
        <v>5464929210</v>
      </c>
      <c r="G9" s="13">
        <v>7355446402</v>
      </c>
    </row>
    <row r="10" spans="1:7" x14ac:dyDescent="0.3">
      <c r="A10" s="1"/>
    </row>
    <row r="11" spans="1:7" s="27" customFormat="1" x14ac:dyDescent="0.3">
      <c r="A11" s="28" t="s">
        <v>0</v>
      </c>
      <c r="B11" s="28" t="s">
        <v>215</v>
      </c>
      <c r="C11" s="28" t="s">
        <v>182</v>
      </c>
      <c r="D11" s="28" t="s">
        <v>182</v>
      </c>
      <c r="E11" s="28" t="s">
        <v>182</v>
      </c>
      <c r="F11" s="28" t="s">
        <v>182</v>
      </c>
      <c r="G11" s="28" t="s">
        <v>182</v>
      </c>
    </row>
    <row r="12" spans="1:7" x14ac:dyDescent="0.3">
      <c r="A12" t="s">
        <v>190</v>
      </c>
      <c r="B12" t="s">
        <v>192</v>
      </c>
      <c r="C12">
        <v>0</v>
      </c>
      <c r="D12">
        <v>0</v>
      </c>
      <c r="E12">
        <v>0.31</v>
      </c>
      <c r="F12">
        <v>0.63</v>
      </c>
      <c r="G12">
        <v>6.04</v>
      </c>
    </row>
    <row r="13" spans="1:7" x14ac:dyDescent="0.3">
      <c r="A13" t="s">
        <v>147</v>
      </c>
      <c r="B13" t="s">
        <v>193</v>
      </c>
      <c r="C13">
        <v>2.3199999999999998</v>
      </c>
      <c r="D13">
        <v>3.6</v>
      </c>
      <c r="E13">
        <v>5.44</v>
      </c>
      <c r="F13">
        <v>9.4499999999999993</v>
      </c>
      <c r="G13">
        <v>134.03</v>
      </c>
    </row>
    <row r="14" spans="1:7" x14ac:dyDescent="0.3">
      <c r="A14" t="s">
        <v>191</v>
      </c>
      <c r="B14" t="s">
        <v>194</v>
      </c>
      <c r="C14">
        <v>0.3</v>
      </c>
      <c r="D14">
        <v>1.62</v>
      </c>
      <c r="E14">
        <v>0</v>
      </c>
      <c r="F14">
        <v>0</v>
      </c>
      <c r="G14">
        <v>9.6199999999999992</v>
      </c>
    </row>
    <row r="15" spans="1:7" x14ac:dyDescent="0.3">
      <c r="A15" t="s">
        <v>119</v>
      </c>
      <c r="B15" t="s">
        <v>195</v>
      </c>
      <c r="C15">
        <v>637.09</v>
      </c>
      <c r="D15">
        <v>3280</v>
      </c>
      <c r="E15">
        <v>561.23</v>
      </c>
      <c r="F15">
        <v>3002.74</v>
      </c>
      <c r="G15">
        <v>2487.17</v>
      </c>
    </row>
  </sheetData>
  <mergeCells count="3">
    <mergeCell ref="A4:G4"/>
    <mergeCell ref="F1:G2"/>
    <mergeCell ref="A1:E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2017-12-01T07:59:46Z</dcterms:modified>
</cp:coreProperties>
</file>